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5 24.1 Pol" sheetId="12" r:id="rId4"/>
    <sheet name="SO 05 24.2 Pol" sheetId="13" r:id="rId5"/>
    <sheet name="SO 05 24.3 Pol" sheetId="14" r:id="rId6"/>
    <sheet name="SO 05 24.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05 24.1 Pol'!$1:$7</definedName>
    <definedName name="_xlnm.Print_Titles" localSheetId="4">'SO 05 24.2 Pol'!$1:$7</definedName>
    <definedName name="_xlnm.Print_Titles" localSheetId="5">'SO 05 24.3 Pol'!$1:$7</definedName>
    <definedName name="_xlnm.Print_Titles" localSheetId="6">'SO 05 24.4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05 24.1 Pol'!$A$1:$X$36</definedName>
    <definedName name="_xlnm.Print_Area" localSheetId="4">'SO 05 24.2 Pol'!$A$1:$X$78</definedName>
    <definedName name="_xlnm.Print_Area" localSheetId="5">'SO 05 24.3 Pol'!$A$1:$X$78</definedName>
    <definedName name="_xlnm.Print_Area" localSheetId="6">'SO 05 24.4 Pol'!$A$1:$X$27</definedName>
    <definedName name="_xlnm.Print_Area" localSheetId="1">Stavba!$A$1:$J$93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" i="15" l="1"/>
  <c r="Q8" i="15"/>
  <c r="G9" i="15"/>
  <c r="G8" i="15" s="1"/>
  <c r="I9" i="15"/>
  <c r="K9" i="15"/>
  <c r="K8" i="15" s="1"/>
  <c r="O9" i="15"/>
  <c r="O8" i="15" s="1"/>
  <c r="Q9" i="15"/>
  <c r="V9" i="15"/>
  <c r="V8" i="15" s="1"/>
  <c r="O10" i="15"/>
  <c r="G11" i="15"/>
  <c r="M11" i="15" s="1"/>
  <c r="M10" i="15" s="1"/>
  <c r="I11" i="15"/>
  <c r="I10" i="15" s="1"/>
  <c r="K11" i="15"/>
  <c r="K10" i="15" s="1"/>
  <c r="O11" i="15"/>
  <c r="Q11" i="15"/>
  <c r="Q10" i="15" s="1"/>
  <c r="V11" i="15"/>
  <c r="V10" i="15" s="1"/>
  <c r="I12" i="15"/>
  <c r="K12" i="15"/>
  <c r="Q12" i="15"/>
  <c r="V12" i="15"/>
  <c r="G13" i="15"/>
  <c r="G12" i="15" s="1"/>
  <c r="I13" i="15"/>
  <c r="K13" i="15"/>
  <c r="M13" i="15"/>
  <c r="M12" i="15" s="1"/>
  <c r="O13" i="15"/>
  <c r="O12" i="15" s="1"/>
  <c r="Q13" i="15"/>
  <c r="V13" i="15"/>
  <c r="G14" i="15"/>
  <c r="O14" i="15"/>
  <c r="G15" i="15"/>
  <c r="M15" i="15" s="1"/>
  <c r="M14" i="15" s="1"/>
  <c r="I15" i="15"/>
  <c r="I14" i="15" s="1"/>
  <c r="K15" i="15"/>
  <c r="K14" i="15" s="1"/>
  <c r="O15" i="15"/>
  <c r="Q15" i="15"/>
  <c r="Q14" i="15" s="1"/>
  <c r="V15" i="15"/>
  <c r="V14" i="15" s="1"/>
  <c r="I16" i="15"/>
  <c r="K16" i="15"/>
  <c r="Q16" i="15"/>
  <c r="V16" i="15"/>
  <c r="G17" i="15"/>
  <c r="G16" i="15" s="1"/>
  <c r="I17" i="15"/>
  <c r="K17" i="15"/>
  <c r="O17" i="15"/>
  <c r="O16" i="15" s="1"/>
  <c r="Q17" i="15"/>
  <c r="V17" i="15"/>
  <c r="O18" i="15"/>
  <c r="G19" i="15"/>
  <c r="M19" i="15" s="1"/>
  <c r="M18" i="15" s="1"/>
  <c r="I19" i="15"/>
  <c r="I18" i="15" s="1"/>
  <c r="K19" i="15"/>
  <c r="K18" i="15" s="1"/>
  <c r="O19" i="15"/>
  <c r="Q19" i="15"/>
  <c r="Q18" i="15" s="1"/>
  <c r="V19" i="15"/>
  <c r="V18" i="15" s="1"/>
  <c r="I20" i="15"/>
  <c r="K20" i="15"/>
  <c r="Q20" i="15"/>
  <c r="V20" i="15"/>
  <c r="G21" i="15"/>
  <c r="G20" i="15" s="1"/>
  <c r="I21" i="15"/>
  <c r="K21" i="15"/>
  <c r="O21" i="15"/>
  <c r="O20" i="15" s="1"/>
  <c r="Q21" i="15"/>
  <c r="V21" i="15"/>
  <c r="O22" i="15"/>
  <c r="G23" i="15"/>
  <c r="M23" i="15" s="1"/>
  <c r="M22" i="15" s="1"/>
  <c r="I23" i="15"/>
  <c r="I22" i="15" s="1"/>
  <c r="K23" i="15"/>
  <c r="K22" i="15" s="1"/>
  <c r="O23" i="15"/>
  <c r="Q23" i="15"/>
  <c r="Q22" i="15" s="1"/>
  <c r="V23" i="15"/>
  <c r="V22" i="15" s="1"/>
  <c r="I24" i="15"/>
  <c r="K24" i="15"/>
  <c r="Q24" i="15"/>
  <c r="V24" i="15"/>
  <c r="G25" i="15"/>
  <c r="G24" i="15" s="1"/>
  <c r="I25" i="15"/>
  <c r="K25" i="15"/>
  <c r="M25" i="15"/>
  <c r="M24" i="15" s="1"/>
  <c r="O25" i="15"/>
  <c r="O24" i="15" s="1"/>
  <c r="Q25" i="15"/>
  <c r="V25" i="15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K10" i="14"/>
  <c r="O10" i="14"/>
  <c r="V10" i="14"/>
  <c r="G11" i="14"/>
  <c r="G10" i="14" s="1"/>
  <c r="I11" i="14"/>
  <c r="I10" i="14" s="1"/>
  <c r="K11" i="14"/>
  <c r="M11" i="14"/>
  <c r="M10" i="14" s="1"/>
  <c r="O11" i="14"/>
  <c r="Q11" i="14"/>
  <c r="Q10" i="14" s="1"/>
  <c r="V11" i="14"/>
  <c r="G12" i="14"/>
  <c r="K12" i="14"/>
  <c r="O12" i="14"/>
  <c r="V12" i="14"/>
  <c r="G13" i="14"/>
  <c r="M13" i="14" s="1"/>
  <c r="M12" i="14" s="1"/>
  <c r="I13" i="14"/>
  <c r="I12" i="14" s="1"/>
  <c r="K13" i="14"/>
  <c r="O13" i="14"/>
  <c r="Q13" i="14"/>
  <c r="Q12" i="14" s="1"/>
  <c r="V13" i="14"/>
  <c r="G15" i="14"/>
  <c r="M15" i="14" s="1"/>
  <c r="I15" i="14"/>
  <c r="I14" i="14" s="1"/>
  <c r="K15" i="14"/>
  <c r="O15" i="14"/>
  <c r="Q15" i="14"/>
  <c r="Q14" i="14" s="1"/>
  <c r="V15" i="14"/>
  <c r="G16" i="14"/>
  <c r="G14" i="14" s="1"/>
  <c r="I16" i="14"/>
  <c r="K16" i="14"/>
  <c r="K14" i="14" s="1"/>
  <c r="O16" i="14"/>
  <c r="O14" i="14" s="1"/>
  <c r="Q16" i="14"/>
  <c r="V16" i="14"/>
  <c r="V14" i="14" s="1"/>
  <c r="G18" i="14"/>
  <c r="M18" i="14" s="1"/>
  <c r="M17" i="14" s="1"/>
  <c r="I18" i="14"/>
  <c r="K18" i="14"/>
  <c r="K17" i="14" s="1"/>
  <c r="O18" i="14"/>
  <c r="O17" i="14" s="1"/>
  <c r="Q18" i="14"/>
  <c r="V18" i="14"/>
  <c r="V17" i="14" s="1"/>
  <c r="G19" i="14"/>
  <c r="I19" i="14"/>
  <c r="I17" i="14" s="1"/>
  <c r="K19" i="14"/>
  <c r="M19" i="14"/>
  <c r="O19" i="14"/>
  <c r="Q19" i="14"/>
  <c r="Q17" i="14" s="1"/>
  <c r="V19" i="14"/>
  <c r="G20" i="14"/>
  <c r="O20" i="14"/>
  <c r="G21" i="14"/>
  <c r="I21" i="14"/>
  <c r="I20" i="14" s="1"/>
  <c r="K21" i="14"/>
  <c r="M21" i="14"/>
  <c r="O21" i="14"/>
  <c r="Q21" i="14"/>
  <c r="Q20" i="14" s="1"/>
  <c r="V21" i="14"/>
  <c r="G22" i="14"/>
  <c r="M22" i="14" s="1"/>
  <c r="I22" i="14"/>
  <c r="K22" i="14"/>
  <c r="K20" i="14" s="1"/>
  <c r="O22" i="14"/>
  <c r="Q22" i="14"/>
  <c r="V22" i="14"/>
  <c r="V20" i="14" s="1"/>
  <c r="G24" i="14"/>
  <c r="G23" i="14" s="1"/>
  <c r="I24" i="14"/>
  <c r="K24" i="14"/>
  <c r="K23" i="14" s="1"/>
  <c r="O24" i="14"/>
  <c r="O23" i="14" s="1"/>
  <c r="Q24" i="14"/>
  <c r="V24" i="14"/>
  <c r="V23" i="14" s="1"/>
  <c r="G25" i="14"/>
  <c r="I25" i="14"/>
  <c r="I23" i="14" s="1"/>
  <c r="K25" i="14"/>
  <c r="M25" i="14"/>
  <c r="O25" i="14"/>
  <c r="Q25" i="14"/>
  <c r="Q23" i="14" s="1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2" i="14"/>
  <c r="I32" i="14"/>
  <c r="K32" i="14"/>
  <c r="K31" i="14" s="1"/>
  <c r="O32" i="14"/>
  <c r="O31" i="14" s="1"/>
  <c r="Q32" i="14"/>
  <c r="V32" i="14"/>
  <c r="V31" i="14" s="1"/>
  <c r="G33" i="14"/>
  <c r="I33" i="14"/>
  <c r="I31" i="14" s="1"/>
  <c r="K33" i="14"/>
  <c r="M33" i="14"/>
  <c r="O33" i="14"/>
  <c r="Q33" i="14"/>
  <c r="Q31" i="14" s="1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4" i="14"/>
  <c r="G43" i="14" s="1"/>
  <c r="I44" i="14"/>
  <c r="I43" i="14" s="1"/>
  <c r="K44" i="14"/>
  <c r="K43" i="14" s="1"/>
  <c r="O44" i="14"/>
  <c r="O43" i="14" s="1"/>
  <c r="Q44" i="14"/>
  <c r="Q43" i="14" s="1"/>
  <c r="V44" i="14"/>
  <c r="V43" i="14" s="1"/>
  <c r="I45" i="14"/>
  <c r="Q45" i="14"/>
  <c r="G46" i="14"/>
  <c r="G45" i="14" s="1"/>
  <c r="I46" i="14"/>
  <c r="K46" i="14"/>
  <c r="K45" i="14" s="1"/>
  <c r="O46" i="14"/>
  <c r="O45" i="14" s="1"/>
  <c r="Q46" i="14"/>
  <c r="V46" i="14"/>
  <c r="V45" i="14" s="1"/>
  <c r="O47" i="14"/>
  <c r="G48" i="14"/>
  <c r="M48" i="14" s="1"/>
  <c r="M47" i="14" s="1"/>
  <c r="I48" i="14"/>
  <c r="I47" i="14" s="1"/>
  <c r="K48" i="14"/>
  <c r="K47" i="14" s="1"/>
  <c r="O48" i="14"/>
  <c r="Q48" i="14"/>
  <c r="Q47" i="14" s="1"/>
  <c r="V48" i="14"/>
  <c r="V47" i="14" s="1"/>
  <c r="G50" i="14"/>
  <c r="I50" i="14"/>
  <c r="I49" i="14" s="1"/>
  <c r="K50" i="14"/>
  <c r="K49" i="14" s="1"/>
  <c r="M50" i="14"/>
  <c r="O50" i="14"/>
  <c r="O49" i="14" s="1"/>
  <c r="Q50" i="14"/>
  <c r="Q49" i="14" s="1"/>
  <c r="V50" i="14"/>
  <c r="V49" i="14" s="1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4" i="14"/>
  <c r="M54" i="14" s="1"/>
  <c r="I54" i="14"/>
  <c r="I53" i="14" s="1"/>
  <c r="K54" i="14"/>
  <c r="K53" i="14" s="1"/>
  <c r="O54" i="14"/>
  <c r="Q54" i="14"/>
  <c r="Q53" i="14" s="1"/>
  <c r="V54" i="14"/>
  <c r="V53" i="14" s="1"/>
  <c r="G55" i="14"/>
  <c r="G53" i="14" s="1"/>
  <c r="I55" i="14"/>
  <c r="K55" i="14"/>
  <c r="O55" i="14"/>
  <c r="O53" i="14" s="1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1" i="14"/>
  <c r="M61" i="14" s="1"/>
  <c r="I61" i="14"/>
  <c r="I60" i="14" s="1"/>
  <c r="K61" i="14"/>
  <c r="K60" i="14" s="1"/>
  <c r="O61" i="14"/>
  <c r="Q61" i="14"/>
  <c r="Q60" i="14" s="1"/>
  <c r="V61" i="14"/>
  <c r="V60" i="14" s="1"/>
  <c r="G62" i="14"/>
  <c r="I62" i="14"/>
  <c r="K62" i="14"/>
  <c r="M62" i="14"/>
  <c r="O62" i="14"/>
  <c r="Q62" i="14"/>
  <c r="V62" i="14"/>
  <c r="G63" i="14"/>
  <c r="I63" i="14"/>
  <c r="K63" i="14"/>
  <c r="M63" i="14"/>
  <c r="O63" i="14"/>
  <c r="O60" i="14" s="1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K66" i="14"/>
  <c r="O66" i="14"/>
  <c r="V66" i="14"/>
  <c r="G67" i="14"/>
  <c r="G66" i="14" s="1"/>
  <c r="I67" i="14"/>
  <c r="I66" i="14" s="1"/>
  <c r="K67" i="14"/>
  <c r="M67" i="14"/>
  <c r="M66" i="14" s="1"/>
  <c r="O67" i="14"/>
  <c r="Q67" i="14"/>
  <c r="Q66" i="14" s="1"/>
  <c r="V67" i="14"/>
  <c r="G68" i="14"/>
  <c r="K68" i="14"/>
  <c r="O68" i="14"/>
  <c r="V68" i="14"/>
  <c r="G69" i="14"/>
  <c r="M69" i="14" s="1"/>
  <c r="M68" i="14" s="1"/>
  <c r="I69" i="14"/>
  <c r="I68" i="14" s="1"/>
  <c r="K69" i="14"/>
  <c r="O69" i="14"/>
  <c r="Q69" i="14"/>
  <c r="Q68" i="14" s="1"/>
  <c r="V69" i="14"/>
  <c r="G71" i="14"/>
  <c r="I71" i="14"/>
  <c r="I70" i="14" s="1"/>
  <c r="K71" i="14"/>
  <c r="M71" i="14"/>
  <c r="O71" i="14"/>
  <c r="Q71" i="14"/>
  <c r="Q70" i="14" s="1"/>
  <c r="V71" i="14"/>
  <c r="G72" i="14"/>
  <c r="I72" i="14"/>
  <c r="K72" i="14"/>
  <c r="K70" i="14" s="1"/>
  <c r="O72" i="14"/>
  <c r="O70" i="14" s="1"/>
  <c r="Q72" i="14"/>
  <c r="V72" i="14"/>
  <c r="V70" i="14" s="1"/>
  <c r="G73" i="14"/>
  <c r="M73" i="14" s="1"/>
  <c r="I73" i="14"/>
  <c r="K73" i="14"/>
  <c r="O73" i="14"/>
  <c r="Q73" i="14"/>
  <c r="V73" i="14"/>
  <c r="O74" i="14"/>
  <c r="G75" i="14"/>
  <c r="G74" i="14" s="1"/>
  <c r="I75" i="14"/>
  <c r="I74" i="14" s="1"/>
  <c r="K75" i="14"/>
  <c r="M75" i="14"/>
  <c r="O75" i="14"/>
  <c r="Q75" i="14"/>
  <c r="Q74" i="14" s="1"/>
  <c r="V75" i="14"/>
  <c r="G76" i="14"/>
  <c r="M76" i="14" s="1"/>
  <c r="I76" i="14"/>
  <c r="K76" i="14"/>
  <c r="K74" i="14" s="1"/>
  <c r="O76" i="14"/>
  <c r="Q76" i="14"/>
  <c r="V76" i="14"/>
  <c r="V74" i="14" s="1"/>
  <c r="G9" i="13"/>
  <c r="I9" i="13"/>
  <c r="K9" i="13"/>
  <c r="K8" i="13" s="1"/>
  <c r="O9" i="13"/>
  <c r="O8" i="13" s="1"/>
  <c r="Q9" i="13"/>
  <c r="V9" i="13"/>
  <c r="V8" i="13" s="1"/>
  <c r="G10" i="13"/>
  <c r="I10" i="13"/>
  <c r="I8" i="13" s="1"/>
  <c r="K10" i="13"/>
  <c r="M10" i="13"/>
  <c r="O10" i="13"/>
  <c r="Q10" i="13"/>
  <c r="Q8" i="13" s="1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1" i="13"/>
  <c r="M31" i="13" s="1"/>
  <c r="I31" i="13"/>
  <c r="I30" i="13" s="1"/>
  <c r="K31" i="13"/>
  <c r="K30" i="13" s="1"/>
  <c r="O31" i="13"/>
  <c r="Q31" i="13"/>
  <c r="Q30" i="13" s="1"/>
  <c r="V31" i="13"/>
  <c r="V30" i="13" s="1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O30" i="13" s="1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3" i="13"/>
  <c r="M43" i="13" s="1"/>
  <c r="I43" i="13"/>
  <c r="I42" i="13" s="1"/>
  <c r="K43" i="13"/>
  <c r="K42" i="13" s="1"/>
  <c r="O43" i="13"/>
  <c r="Q43" i="13"/>
  <c r="Q42" i="13" s="1"/>
  <c r="V43" i="13"/>
  <c r="V42" i="13" s="1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O42" i="13" s="1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6" i="13"/>
  <c r="M56" i="13" s="1"/>
  <c r="I56" i="13"/>
  <c r="K56" i="13"/>
  <c r="K55" i="13" s="1"/>
  <c r="O56" i="13"/>
  <c r="Q56" i="13"/>
  <c r="V56" i="13"/>
  <c r="V55" i="13" s="1"/>
  <c r="G57" i="13"/>
  <c r="I57" i="13"/>
  <c r="K57" i="13"/>
  <c r="M57" i="13"/>
  <c r="O57" i="13"/>
  <c r="O55" i="13" s="1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I55" i="13" s="1"/>
  <c r="K59" i="13"/>
  <c r="O59" i="13"/>
  <c r="Q59" i="13"/>
  <c r="Q55" i="13" s="1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O62" i="13"/>
  <c r="G63" i="13"/>
  <c r="M63" i="13" s="1"/>
  <c r="I63" i="13"/>
  <c r="I62" i="13" s="1"/>
  <c r="K63" i="13"/>
  <c r="K62" i="13" s="1"/>
  <c r="O63" i="13"/>
  <c r="Q63" i="13"/>
  <c r="Q62" i="13" s="1"/>
  <c r="V63" i="13"/>
  <c r="V62" i="13" s="1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G67" i="13"/>
  <c r="M67" i="13" s="1"/>
  <c r="I67" i="13"/>
  <c r="I66" i="13" s="1"/>
  <c r="K67" i="13"/>
  <c r="K66" i="13" s="1"/>
  <c r="O67" i="13"/>
  <c r="Q67" i="13"/>
  <c r="Q66" i="13" s="1"/>
  <c r="V67" i="13"/>
  <c r="V66" i="13" s="1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O66" i="13" s="1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I75" i="13"/>
  <c r="O75" i="13"/>
  <c r="Q75" i="13"/>
  <c r="G76" i="13"/>
  <c r="G75" i="13" s="1"/>
  <c r="I76" i="13"/>
  <c r="K76" i="13"/>
  <c r="K75" i="13" s="1"/>
  <c r="M76" i="13"/>
  <c r="M75" i="13" s="1"/>
  <c r="O76" i="13"/>
  <c r="Q76" i="13"/>
  <c r="V76" i="13"/>
  <c r="V75" i="13" s="1"/>
  <c r="G9" i="12"/>
  <c r="I9" i="12"/>
  <c r="K9" i="12"/>
  <c r="O9" i="12"/>
  <c r="O8" i="12" s="1"/>
  <c r="Q9" i="12"/>
  <c r="V9" i="12"/>
  <c r="G10" i="12"/>
  <c r="M10" i="12" s="1"/>
  <c r="I10" i="12"/>
  <c r="I8" i="12" s="1"/>
  <c r="K10" i="12"/>
  <c r="O10" i="12"/>
  <c r="Q10" i="12"/>
  <c r="Q8" i="12" s="1"/>
  <c r="V10" i="12"/>
  <c r="G11" i="12"/>
  <c r="M11" i="12" s="1"/>
  <c r="I11" i="12"/>
  <c r="K11" i="12"/>
  <c r="K8" i="12" s="1"/>
  <c r="O11" i="12"/>
  <c r="Q11" i="12"/>
  <c r="V11" i="12"/>
  <c r="V8" i="12" s="1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8" i="12"/>
  <c r="M18" i="12" s="1"/>
  <c r="I18" i="12"/>
  <c r="I17" i="12" s="1"/>
  <c r="K18" i="12"/>
  <c r="O18" i="12"/>
  <c r="Q18" i="12"/>
  <c r="Q17" i="12" s="1"/>
  <c r="V18" i="12"/>
  <c r="G19" i="12"/>
  <c r="M19" i="12" s="1"/>
  <c r="I19" i="12"/>
  <c r="K19" i="12"/>
  <c r="K17" i="12" s="1"/>
  <c r="O19" i="12"/>
  <c r="Q19" i="12"/>
  <c r="V19" i="12"/>
  <c r="V17" i="12" s="1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O17" i="12" s="1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I25" i="12"/>
  <c r="K25" i="12"/>
  <c r="O25" i="12"/>
  <c r="O23" i="12" s="1"/>
  <c r="Q25" i="12"/>
  <c r="V25" i="12"/>
  <c r="G26" i="12"/>
  <c r="M26" i="12" s="1"/>
  <c r="I26" i="12"/>
  <c r="I23" i="12" s="1"/>
  <c r="K26" i="12"/>
  <c r="O26" i="12"/>
  <c r="Q26" i="12"/>
  <c r="Q23" i="12" s="1"/>
  <c r="V26" i="12"/>
  <c r="G27" i="12"/>
  <c r="M27" i="12" s="1"/>
  <c r="I27" i="12"/>
  <c r="K27" i="12"/>
  <c r="K23" i="12" s="1"/>
  <c r="O27" i="12"/>
  <c r="Q27" i="12"/>
  <c r="V27" i="12"/>
  <c r="V23" i="12" s="1"/>
  <c r="G28" i="12"/>
  <c r="I28" i="12"/>
  <c r="K28" i="12"/>
  <c r="M28" i="12"/>
  <c r="O28" i="12"/>
  <c r="Q28" i="12"/>
  <c r="V28" i="12"/>
  <c r="G29" i="12"/>
  <c r="K29" i="12"/>
  <c r="O29" i="12"/>
  <c r="V29" i="12"/>
  <c r="G30" i="12"/>
  <c r="M30" i="12" s="1"/>
  <c r="M29" i="12" s="1"/>
  <c r="I30" i="12"/>
  <c r="I29" i="12" s="1"/>
  <c r="K30" i="12"/>
  <c r="O30" i="12"/>
  <c r="Q30" i="12"/>
  <c r="Q29" i="12" s="1"/>
  <c r="V30" i="12"/>
  <c r="I31" i="12"/>
  <c r="K31" i="12"/>
  <c r="O31" i="12"/>
  <c r="Q31" i="12"/>
  <c r="V31" i="12"/>
  <c r="G32" i="12"/>
  <c r="G31" i="12" s="1"/>
  <c r="I32" i="12"/>
  <c r="K32" i="12"/>
  <c r="O32" i="12"/>
  <c r="Q32" i="12"/>
  <c r="V32" i="12"/>
  <c r="K33" i="12"/>
  <c r="O33" i="12"/>
  <c r="V33" i="12"/>
  <c r="G34" i="12"/>
  <c r="M34" i="12" s="1"/>
  <c r="M33" i="12" s="1"/>
  <c r="I34" i="12"/>
  <c r="I33" i="12" s="1"/>
  <c r="K34" i="12"/>
  <c r="O34" i="12"/>
  <c r="Q34" i="12"/>
  <c r="Q33" i="12" s="1"/>
  <c r="V34" i="12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93" i="1" s="1"/>
  <c r="AZ50" i="1"/>
  <c r="AZ48" i="1"/>
  <c r="F45" i="1"/>
  <c r="G45" i="1"/>
  <c r="H45" i="1"/>
  <c r="J44" i="1"/>
  <c r="G18" i="15" l="1"/>
  <c r="M17" i="15"/>
  <c r="M16" i="15" s="1"/>
  <c r="G22" i="15"/>
  <c r="M21" i="15"/>
  <c r="M20" i="15" s="1"/>
  <c r="G10" i="15"/>
  <c r="M55" i="14"/>
  <c r="G49" i="14"/>
  <c r="G47" i="14"/>
  <c r="M46" i="14"/>
  <c r="M45" i="14" s="1"/>
  <c r="G70" i="14"/>
  <c r="G60" i="14"/>
  <c r="G31" i="14"/>
  <c r="M62" i="13"/>
  <c r="G55" i="13"/>
  <c r="G8" i="13"/>
  <c r="G62" i="13"/>
  <c r="G33" i="12"/>
  <c r="M32" i="12"/>
  <c r="M31" i="12" s="1"/>
  <c r="G23" i="12"/>
  <c r="G8" i="12"/>
  <c r="M17" i="12"/>
  <c r="G17" i="12"/>
  <c r="M9" i="15"/>
  <c r="M8" i="15" s="1"/>
  <c r="M74" i="14"/>
  <c r="M53" i="14"/>
  <c r="M49" i="14"/>
  <c r="M20" i="14"/>
  <c r="M14" i="14"/>
  <c r="M60" i="14"/>
  <c r="M72" i="14"/>
  <c r="M70" i="14" s="1"/>
  <c r="M44" i="14"/>
  <c r="M43" i="14" s="1"/>
  <c r="M32" i="14"/>
  <c r="M31" i="14" s="1"/>
  <c r="M24" i="14"/>
  <c r="M23" i="14" s="1"/>
  <c r="G17" i="14"/>
  <c r="M16" i="14"/>
  <c r="M66" i="13"/>
  <c r="M55" i="13"/>
  <c r="M42" i="13"/>
  <c r="M30" i="13"/>
  <c r="G42" i="13"/>
  <c r="G30" i="13"/>
  <c r="M9" i="13"/>
  <c r="M8" i="13" s="1"/>
  <c r="M9" i="12"/>
  <c r="M8" i="12" s="1"/>
  <c r="M25" i="12"/>
  <c r="M23" i="12" s="1"/>
  <c r="J42" i="1"/>
  <c r="J41" i="1"/>
  <c r="J39" i="1"/>
  <c r="J45" i="1" s="1"/>
  <c r="J43" i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<sst xmlns="http://schemas.openxmlformats.org/spreadsheetml/2006/main" count="1531" uniqueCount="491">
  <si>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</si>
  <si>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</si>
  <si>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</si>
  <si>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</si>
  <si>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</si>
  <si>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</si>
  <si>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</si>
  <si>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</si>
  <si>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</si>
  <si>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</si>
  <si>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</si>
  <si>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</si>
  <si>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</si>
  <si>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</si>
  <si>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</si>
  <si>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</si>
  <si>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</si>
  <si>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</si>
  <si>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</si>
  <si>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</si>
  <si>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</si>
  <si>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</si>
  <si>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</si>
  <si>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</si>
  <si>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</si>
  <si>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</si>
  <si>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</si>
  <si>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</si>
  <si>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</si>
  <si>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</si>
  <si>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</si>
  <si>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</si>
  <si>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</si>
  <si>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</si>
  <si>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</si>
  <si>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</si>
  <si>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</si>
  <si>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</si>
  <si>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</si>
  <si>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</si>
  <si>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</si>
  <si>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</si>
  <si>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</si>
  <si>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</si>
  <si>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</si>
  <si>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</si>
  <si>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</si>
  <si>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</si>
  <si>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</si>
  <si>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</si>
  <si>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</si>
  <si>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</si>
  <si>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</si>
  <si>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</si>
  <si>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</si>
  <si>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</si>
  <si>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</si>
  <si>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</si>
  <si>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SO 05</t>
  </si>
  <si>
    <t>Přístřešek na separovaný odpad</t>
  </si>
  <si>
    <t>24.1</t>
  </si>
  <si>
    <t>spodní stavba - hlavice, piloty</t>
  </si>
  <si>
    <t>24.2</t>
  </si>
  <si>
    <t>těžká montáž</t>
  </si>
  <si>
    <t>24.3</t>
  </si>
  <si>
    <t>vrchní stavba</t>
  </si>
  <si>
    <t>24.4</t>
  </si>
  <si>
    <t>profese (ZK, OK, ZT, EPS, elektro a td.)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</si>
  <si>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</si>
  <si>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</si>
  <si>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</si>
  <si>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</si>
  <si>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</si>
  <si>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</si>
  <si>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Rekapitulace dílů</t>
  </si>
  <si>
    <t>Typ dílu</t>
  </si>
  <si>
    <t>1</t>
  </si>
  <si>
    <t>Zemní práce</t>
  </si>
  <si>
    <t>22</t>
  </si>
  <si>
    <t>Piloty</t>
  </si>
  <si>
    <t>27.1</t>
  </si>
  <si>
    <t>Základové patky</t>
  </si>
  <si>
    <t>3</t>
  </si>
  <si>
    <t>Svislé a kompletní konstrukce</t>
  </si>
  <si>
    <t>317</t>
  </si>
  <si>
    <t>Překlady</t>
  </si>
  <si>
    <t>342.3</t>
  </si>
  <si>
    <t>Střešní a obvodový plášť - minerální vlna</t>
  </si>
  <si>
    <t>385</t>
  </si>
  <si>
    <t>Prefabrikované konstrukce - sloupy</t>
  </si>
  <si>
    <t>390</t>
  </si>
  <si>
    <t>Prefabrikované konstrukce - vazníky</t>
  </si>
  <si>
    <t>393</t>
  </si>
  <si>
    <t>Prefabrikované konstrukce - základy</t>
  </si>
  <si>
    <t>394</t>
  </si>
  <si>
    <t>Prefabrikované konstrukce - průvlaky</t>
  </si>
  <si>
    <t>394.2</t>
  </si>
  <si>
    <t>Prefabrikované konstrukce - ztužidla</t>
  </si>
  <si>
    <t>397</t>
  </si>
  <si>
    <t>Prefabrikované konstrukce - opěrné stěny</t>
  </si>
  <si>
    <t>4</t>
  </si>
  <si>
    <t>Vodorovné konstrukce</t>
  </si>
  <si>
    <t>61</t>
  </si>
  <si>
    <t>Úpravy povrchů vnitřní</t>
  </si>
  <si>
    <t>627</t>
  </si>
  <si>
    <t>Těsnění spár</t>
  </si>
  <si>
    <t>63</t>
  </si>
  <si>
    <t>Podlahy a podlahové konstrukce</t>
  </si>
  <si>
    <t>636</t>
  </si>
  <si>
    <t>Podlaha dle projektu</t>
  </si>
  <si>
    <t>64</t>
  </si>
  <si>
    <t>Výplně otvorů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</si>
  <si>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</si>
  <si>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</si>
  <si>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</si>
  <si>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</si>
  <si>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</si>
  <si>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</si>
  <si>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</si>
  <si>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</si>
  <si>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</si>
  <si>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</si>
  <si>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713.1</t>
  </si>
  <si>
    <t>Protipožární ochrana konstrukcí</t>
  </si>
  <si>
    <t>720</t>
  </si>
  <si>
    <t>Zdravotechnická instalace</t>
  </si>
  <si>
    <t>763</t>
  </si>
  <si>
    <t>Dřevostavby</t>
  </si>
  <si>
    <t>764</t>
  </si>
  <si>
    <t>Konstrukce klempířské</t>
  </si>
  <si>
    <t>767</t>
  </si>
  <si>
    <t>Konstrukce zámečnické</t>
  </si>
  <si>
    <t>767.2</t>
  </si>
  <si>
    <t>Ocelové konstrukce</t>
  </si>
  <si>
    <t>767.32</t>
  </si>
  <si>
    <t>Záchytný systém proti pádu osob</t>
  </si>
  <si>
    <t>784</t>
  </si>
  <si>
    <t>Malby</t>
  </si>
  <si>
    <t>788</t>
  </si>
  <si>
    <t>Nátěry zámečnických konstrukcí</t>
  </si>
  <si>
    <t>789</t>
  </si>
  <si>
    <t>Nátěry ocelových konstrukcí</t>
  </si>
  <si>
    <t>M11</t>
  </si>
  <si>
    <t>Hromosvod</t>
  </si>
  <si>
    <t>M12</t>
  </si>
  <si>
    <t>Uzemnění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</si>
  <si>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</si>
  <si>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</si>
  <si>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</si>
  <si>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</si>
  <si>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</si>
  <si>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</si>
  <si>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</si>
  <si>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</si>
  <si>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</si>
  <si>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</si>
  <si>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</si>
  <si>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</si>
  <si>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</si>
  <si>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</si>
  <si>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</si>
  <si>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</si>
  <si>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</si>
  <si>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</si>
  <si>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</si>
  <si>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</si>
  <si>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</si>
  <si>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</si>
  <si>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</si>
  <si>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</si>
  <si>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</si>
  <si>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</si>
  <si>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</si>
  <si>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</si>
  <si>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</si>
  <si>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</si>
  <si>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</si>
  <si>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</si>
  <si>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</si>
  <si>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</t>
  </si>
  <si>
    <t>Hloubení nezapaž. jam hor.3 do 1000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</si>
  <si>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</si>
  <si>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</si>
  <si>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</si>
  <si>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</si>
  <si>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</si>
  <si>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</si>
  <si>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</si>
  <si>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</si>
  <si>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</si>
  <si>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</si>
  <si>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</si>
  <si>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</si>
  <si>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</si>
  <si>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171201201</t>
  </si>
  <si>
    <t>Uložení sypaniny na skl.-sypanina na výšku přes 2m</t>
  </si>
  <si>
    <t>174101101</t>
  </si>
  <si>
    <t>Zásyp jam, rýh, šachet se zhutněním</t>
  </si>
  <si>
    <t>199100046</t>
  </si>
  <si>
    <t xml:space="preserve">Poplatek za skládku zeminy </t>
  </si>
  <si>
    <t>tuna</t>
  </si>
  <si>
    <t>Vlastní</t>
  </si>
  <si>
    <t>BP 19/II</t>
  </si>
  <si>
    <t>224301001</t>
  </si>
  <si>
    <t>Piloty ŽB C 25/30-XC2, XA1 vrtané zapažené D 620 mm * vč. vrtu a výztuže</t>
  </si>
  <si>
    <t>m</t>
  </si>
  <si>
    <t>Indiv</t>
  </si>
  <si>
    <t>POL1_1</t>
  </si>
  <si>
    <t>224301600T00</t>
  </si>
  <si>
    <t>Přesun pilotovací techniky</t>
  </si>
  <si>
    <t>soubor</t>
  </si>
  <si>
    <t>275321411</t>
  </si>
  <si>
    <t>Železobeton základových patek C 25/30-XC2</t>
  </si>
  <si>
    <t>275351215</t>
  </si>
  <si>
    <t>Bednění stěn základových patek - zřízení</t>
  </si>
  <si>
    <t>m2</t>
  </si>
  <si>
    <t>275351216</t>
  </si>
  <si>
    <t>Bednění stěn základových patek - odstranění</t>
  </si>
  <si>
    <t>275361821</t>
  </si>
  <si>
    <t>Výztuž základ. patek z betonářské oceli 10 505 (R)</t>
  </si>
  <si>
    <t>t</t>
  </si>
  <si>
    <t>711472054T00</t>
  </si>
  <si>
    <t>Izolace,svislá folií vč.profilované, nopové. folie</t>
  </si>
  <si>
    <t>Kalkul</t>
  </si>
  <si>
    <t>631313411</t>
  </si>
  <si>
    <t xml:space="preserve">Mazanina betonová tl. 8 - 12 cm C 8/10 z betonu prostého </t>
  </si>
  <si>
    <t>998001011</t>
  </si>
  <si>
    <t>Přesun hmot pro piloty betonované na místě</t>
  </si>
  <si>
    <t>Přesun hmot</t>
  </si>
  <si>
    <t>POL7_</t>
  </si>
  <si>
    <t>110000002</t>
  </si>
  <si>
    <t>Uzemnění-samostatný rozpočet zahrnuto v oddíle Hromosvod</t>
  </si>
  <si>
    <t>END</t>
  </si>
  <si>
    <t>331125003</t>
  </si>
  <si>
    <t>Montáž sloupů ze ŽB do dutiny patky do 7 t</t>
  </si>
  <si>
    <t>kus</t>
  </si>
  <si>
    <t>331125004</t>
  </si>
  <si>
    <t>Montáž sloupů ze ŽB do dutiny patky do 10 t</t>
  </si>
  <si>
    <t>S593.01</t>
  </si>
  <si>
    <t>S1-sloup ŽB C 40/50-XC3 vč.kotev prvků s hladkým povrchem, vč. výztuže</t>
  </si>
  <si>
    <t>Specifikace</t>
  </si>
  <si>
    <t>POL3_</t>
  </si>
  <si>
    <t>S593.02</t>
  </si>
  <si>
    <t>S2-sloup ŽB C 40/50-XC3 vč.kotev prvků s hladkým povrchem, vč. výztuže</t>
  </si>
  <si>
    <t>S593.02.1</t>
  </si>
  <si>
    <t>S2.1-sloup ŽB C 40/50-XC3 vč.kotev prvků s hladkým povrchem, vč. výztuže</t>
  </si>
  <si>
    <t>S593.03</t>
  </si>
  <si>
    <t>S3-sloup ŽB C 40/50-XC3 vč.kotev prvků s hladkým povrchem, vč. výztuže</t>
  </si>
  <si>
    <t>S593.03.1</t>
  </si>
  <si>
    <t>S3.1-sloup ŽB C 40/50-XC3 vč.kotev prvků s hladkým povrchem, vč. výztuže</t>
  </si>
  <si>
    <t>S593.04</t>
  </si>
  <si>
    <t>S4-sloup ŽB C 40/50-XC3 vč.kotev prvků s hladkým povrchem, vč. výztuže</t>
  </si>
  <si>
    <t>S593.05</t>
  </si>
  <si>
    <t>S5-sloup ŽB C 40/50-XC3 vč.kotev prvků s hladkým povrchem, vč. výztuže</t>
  </si>
  <si>
    <t>S593.06</t>
  </si>
  <si>
    <t>S6-sloup ŽB C 40/50-XC3 vč.kotev prvků s hladkým povrchem, vč. výztuže</t>
  </si>
  <si>
    <t>S593.07</t>
  </si>
  <si>
    <t>S7-sloup ŽB C 40/50-XC3 vč.kotev prvků s hladkým povrchem, vč. výztuže</t>
  </si>
  <si>
    <t>S593.08</t>
  </si>
  <si>
    <t>S8-sloup ŽB C 40/50-XC3 vč.kotev prvků s hladkým povrchem, vč. výztuže</t>
  </si>
  <si>
    <t>S593.08.1</t>
  </si>
  <si>
    <t>S8.1-sloup ŽB C 40/50-XC3 vč.kotev prvků s hladkým povrchem, vč. výztuže</t>
  </si>
  <si>
    <t>S593.09</t>
  </si>
  <si>
    <t>S9-sloup ŽB C 40/50-XC3 vč.kotev prvků s hladkým povrchem, vč. výztuže</t>
  </si>
  <si>
    <t>S593.09.1</t>
  </si>
  <si>
    <t>S9.1-sloup ŽB C 40/50-XC3 vč.kotev prvků s hladkým povrchem, vč. výztuže</t>
  </si>
  <si>
    <t>S593.10</t>
  </si>
  <si>
    <t>S10-sloup ŽB C 40/50-XC3 vč.kotev prvků s hladkým povrchem, vč. výztuže</t>
  </si>
  <si>
    <t>S593.11</t>
  </si>
  <si>
    <t>S11-sloup ŽB C 40/50-XC3 vč.kotev prvků s hladkým povrchem, vč. výztuže</t>
  </si>
  <si>
    <t>S593.12</t>
  </si>
  <si>
    <t>S12-sloup ŽB C 40/50-XC3 vč.kotev prvků s hladkým povrchem, vč. výztuže</t>
  </si>
  <si>
    <t>S593.12.1</t>
  </si>
  <si>
    <t>S12.1-sloup ŽB C 40/50-XC3 vč.kotev prvků s hladkým povrchem, vč. výztuže</t>
  </si>
  <si>
    <t>S593.13</t>
  </si>
  <si>
    <t>S13-sloup ŽB C 40/50-XC3 vč.kotev prvků s hladkým povrchem, vč. výztuže</t>
  </si>
  <si>
    <t>S593.13.1</t>
  </si>
  <si>
    <t>S13.1-sloup ŽB C 40/50-XC3 vč.kotev prvků s hladkým povrchem, vč. výztuže</t>
  </si>
  <si>
    <t>441125001</t>
  </si>
  <si>
    <t>Montáž ŽB vazníků plnostěnných, hmotnosti do 4 t</t>
  </si>
  <si>
    <t>441125002</t>
  </si>
  <si>
    <t>Montáž ŽB vazníků plnostěnných, hmotnosti do 7 t</t>
  </si>
  <si>
    <t>V593.01</t>
  </si>
  <si>
    <t>V1-vazník ŽB C 40/50-XC1 vč.kotev prvků s hladkým povrchem, vč. výztuže</t>
  </si>
  <si>
    <t>V593.02</t>
  </si>
  <si>
    <t>V2-vazník ŽB C 40/50-XC1 vč.kotev prvků s hladkým povrchem, vč. výztuže</t>
  </si>
  <si>
    <t>V593.02.1</t>
  </si>
  <si>
    <t>V2.1-vazník ŽB C 40/50-XC1 vč.kotev prvků s hladkým povrchem, vč. výztuže</t>
  </si>
  <si>
    <t>VS593.01</t>
  </si>
  <si>
    <t>VS1-vazník ŽB C 40/50-XC1 vč.kotev prvků s hladkým povrchem, vč. výztuže</t>
  </si>
  <si>
    <t>VS593.02</t>
  </si>
  <si>
    <t>VS2-vazník ŽB C 40/50-XC1 vč.kotev prvků s hladkým povrchem, vč. výztuže</t>
  </si>
  <si>
    <t>VS593.03</t>
  </si>
  <si>
    <t>VS3-vazník ŽB C 40/50-XC1 vč.kotev prvků s hladkým povrchem, vč. výztuže</t>
  </si>
  <si>
    <t>VS593.04</t>
  </si>
  <si>
    <t>VS4-vazník ŽB C 40/50-XC1 vč.kotev prvků s hladkým povrchem, vč. výztuže</t>
  </si>
  <si>
    <t>VS593.05</t>
  </si>
  <si>
    <t>VS5-vazník ŽB C 40/50-XC1 vč.kotev prvků s hladkým povrchem, vč. výztuže</t>
  </si>
  <si>
    <t>VS593.06</t>
  </si>
  <si>
    <t>VS6-vazník ŽB C 40/50-XC1 vč.kotev prvků s hladkým povrchem, vč. výztuže</t>
  </si>
  <si>
    <t>274125002</t>
  </si>
  <si>
    <t>Montáž základ. pasů, prahů a věnců ze ŽB, do 4 t</t>
  </si>
  <si>
    <t>274125003</t>
  </si>
  <si>
    <t>Montáž základ. pasů, prahů a věnců ze ŽB, do 7 t</t>
  </si>
  <si>
    <t>ZN593.01</t>
  </si>
  <si>
    <t>ZN1-zákl. nosníky C 40/50-XC4,XF2 vč.kotev prvků s hladkým povrchem, vč. výztuže</t>
  </si>
  <si>
    <t>ZN593.02</t>
  </si>
  <si>
    <t>ZN2-zákl. nosníky C 40/50-XC4,XF2 vč.kotev prvků s hladkým povrchem, vč. výztuže</t>
  </si>
  <si>
    <t>ZN593.03</t>
  </si>
  <si>
    <t>ZN3-zákl. nosníky C 40/50-XC4,XF2 vč.kotev prvků s hladkým povrchem, vč. výztuže</t>
  </si>
  <si>
    <t>ZN593.03.1</t>
  </si>
  <si>
    <t>ZN3.1-zákl. nosníky C 40/50-XC4,XF2 vč.kotev prvků s hladkým povrchem, vč. výztuže</t>
  </si>
  <si>
    <t>ZN593.04</t>
  </si>
  <si>
    <t>ZN4-zákl. nosníky C 40/50-XC4,XF2 vč.kotev prvků s hladkým povrchem, vč. výztuže</t>
  </si>
  <si>
    <t>ZN593.05</t>
  </si>
  <si>
    <t>ZN5-zákl. nosníky C 40/50-XC4,XF2 vč.kotev prvků s hladkým povrchem, vč. výztuže</t>
  </si>
  <si>
    <t>ZN593.05.1</t>
  </si>
  <si>
    <t>ZN5.1-zákl. nosníky C 40/50-XC4,XF2 vč.kotev prvků s hladkým povrchem, vč. výztuže</t>
  </si>
  <si>
    <t>ZN593.06</t>
  </si>
  <si>
    <t>ZN6-zákl. nosníky C 40/50-XC4,XF2 vč.kotev prvků s hladkým povrchem, vč. výztuže</t>
  </si>
  <si>
    <t>ZN593.07</t>
  </si>
  <si>
    <t>ZN7-zákl. nosníky C 40/50-XC4,XF2 vč.kotev prvků s hladkým povrchem, vč. výztuže</t>
  </si>
  <si>
    <t>ZN593.07.1</t>
  </si>
  <si>
    <t>ZN7.1-zákl. nosníky C 40/50-XC4,XF2 vč.kotev prvků s hladkým povrchem, vč. výztuže</t>
  </si>
  <si>
    <t>413125005</t>
  </si>
  <si>
    <t>Montáž tyčových dílců z ŽB, hmotnost do 10 t</t>
  </si>
  <si>
    <t>413125007</t>
  </si>
  <si>
    <t>Montáž tyčových dílců z ŽB, hmotnosti do 19 t</t>
  </si>
  <si>
    <t>BP 20/I</t>
  </si>
  <si>
    <t>413125009</t>
  </si>
  <si>
    <t>Montáž tyčových dílců z ŽB, hmotnosti nad 19 t</t>
  </si>
  <si>
    <t>P593.01</t>
  </si>
  <si>
    <t>P1-průvlak ŽB C 40/50-XC1 vč.kotev prvků s hladkým povrchem, vč. výztuže</t>
  </si>
  <si>
    <t>P593.02</t>
  </si>
  <si>
    <t>P2-průvlak ŽB C 40/50-XC1 vč.kotev prvků s hladkým povrchem, vč. výztuže</t>
  </si>
  <si>
    <t>P593.03</t>
  </si>
  <si>
    <t>P3-průvlak ŽB C 40/50-XC1 vč.kotev prvků s hladkým povrchem, vč. výztuže</t>
  </si>
  <si>
    <t>413125001</t>
  </si>
  <si>
    <t>Montáž tyčových dílců z ŽB, hmotnost do 1,5 t</t>
  </si>
  <si>
    <t>ZT593.01</t>
  </si>
  <si>
    <t>ZT1-ztužidlo ŽB C 40/50-XC1 vč.kotev prvků s hladkým povrchem, vč. výztuže</t>
  </si>
  <si>
    <t>ZT593.02</t>
  </si>
  <si>
    <t>ZT2-ztužidlo ŽB C 40/50-XC1 vč.kotev prvků s hladkým povrchem, vč. výztuže</t>
  </si>
  <si>
    <t>327121111</t>
  </si>
  <si>
    <t>Osazení dílců opěrných zárubní z ŽB do 5 t</t>
  </si>
  <si>
    <t>327121112</t>
  </si>
  <si>
    <t>Osazení dílců opěrných zárubní z ŽB do 10 t</t>
  </si>
  <si>
    <t>SO593.01</t>
  </si>
  <si>
    <t>SO1-opěr. stěna ŽB C 40/50-XC4 , XF2 vč.kotev prvků s hladkým povrchem, vč. výztuže</t>
  </si>
  <si>
    <t>SO593.01.1</t>
  </si>
  <si>
    <t>SO1.1-opěr. stěna ŽB C 40/50-XC4 , XF2 vč.kotev prvků s hladkým povrchem, vč. výztuže</t>
  </si>
  <si>
    <t>SO593.01.2</t>
  </si>
  <si>
    <t>SO1.2-opěr. stěna ŽB C 40/50-XC4 , XF2 vč.kotev prvků s hladkým povrchem, vč. výztuže</t>
  </si>
  <si>
    <t>SO593.01.3</t>
  </si>
  <si>
    <t>SO1.3-opěr. stěna ŽB C 40/50-XC4 , XF2 vč.kotev prvků s hladkým povrchem, vč. výztuže</t>
  </si>
  <si>
    <t>SO593.01.4</t>
  </si>
  <si>
    <t>SO1.4-opěr. stěna ŽB C 40/50-XC4 , XF2 vč.kotev prvků s hladkým povrchem, vč. výztuže</t>
  </si>
  <si>
    <t>SO593.02</t>
  </si>
  <si>
    <t>SO2-opěr. stěna ŽB C 40/50-XC4 , XF2 vč.kotev prvků s hladkým povrchem, vč. výztuže</t>
  </si>
  <si>
    <t>998014011</t>
  </si>
  <si>
    <t>Přesun hmot, budovy mont. jednopodl. s pláštěm</t>
  </si>
  <si>
    <t>311238143</t>
  </si>
  <si>
    <t>Zdivo z keramických tvárnic tl. 240 mm</t>
  </si>
  <si>
    <t>317168131</t>
  </si>
  <si>
    <t>Překlad vysoký 70x238x1250 mm</t>
  </si>
  <si>
    <t>342170022</t>
  </si>
  <si>
    <t>Panely stěnové sendvičové, min. vlna tl. nad 8 cm, dodávka + montáž panel tl. 150 mm, vč. těsnění a oplechování</t>
  </si>
  <si>
    <t>Agregovaná položka</t>
  </si>
  <si>
    <t>POL2_</t>
  </si>
  <si>
    <t>411120011</t>
  </si>
  <si>
    <t>Strop montovaný z desek PZD, tloušťka 7,0 cm vč. dodávky desky</t>
  </si>
  <si>
    <t>417320040</t>
  </si>
  <si>
    <t>Ztužující věnec ŽB beton C 25/30, 30 x 20 cm bednění, výztuž 90 kg/m3</t>
  </si>
  <si>
    <t>Součtová</t>
  </si>
  <si>
    <t>611421133</t>
  </si>
  <si>
    <t>Omítka vnitřní stropů rovných, MVC, štuková</t>
  </si>
  <si>
    <t>612421637</t>
  </si>
  <si>
    <t>Omítka vnitřní zdiva, MVC, štuková</t>
  </si>
  <si>
    <t>624602242</t>
  </si>
  <si>
    <t xml:space="preserve">Tmelení spár š.do 20 mm tmel protipožární </t>
  </si>
  <si>
    <t>BP 07/II</t>
  </si>
  <si>
    <t>931971002</t>
  </si>
  <si>
    <t>Vložky do dilatačních spár, miner. plst tl. 150 mm</t>
  </si>
  <si>
    <t>BP 10/I</t>
  </si>
  <si>
    <t>271531113</t>
  </si>
  <si>
    <t>Polštář základu z kameniva hr. drceného 0-32 mm</t>
  </si>
  <si>
    <t>631313511</t>
  </si>
  <si>
    <t>Mazanina betonová tl. 8 - 12 cm C 12/15</t>
  </si>
  <si>
    <t>631313811</t>
  </si>
  <si>
    <t>Mazanina betonová tl. 8 - 12 cm C 30/37 z betonu prostého</t>
  </si>
  <si>
    <t>631315711</t>
  </si>
  <si>
    <t>Mazanina betonová tl. 12 - 24 cm C 25/30 z betonu prostého</t>
  </si>
  <si>
    <t>631361921</t>
  </si>
  <si>
    <t>Výztuž mazanin svařovanou sítí průměr drátu  8,0, oka 150/150 mm KY80</t>
  </si>
  <si>
    <t>631571001</t>
  </si>
  <si>
    <t>Násyp z kameniva těženého 0 - 4, zpevňující</t>
  </si>
  <si>
    <t>931961327</t>
  </si>
  <si>
    <t>Vložky dilatačních spár, Mirelon tl. 10 mm*</t>
  </si>
  <si>
    <t>BP 06/ II</t>
  </si>
  <si>
    <t>632501003</t>
  </si>
  <si>
    <t>Tmelení dilatačních spár*PUR tmel</t>
  </si>
  <si>
    <t>BP 08/II</t>
  </si>
  <si>
    <t>411371123</t>
  </si>
  <si>
    <t>Smykový trn DN 20mm, dl. min 500mm + pouzdro</t>
  </si>
  <si>
    <t>BP 11/I</t>
  </si>
  <si>
    <t>Mazanina betonová tl. 12 - 24 cm C 25/30-XC1</t>
  </si>
  <si>
    <t>631317210</t>
  </si>
  <si>
    <t>Řezání dilatační spáry hl. 0-100 mm, železobeton</t>
  </si>
  <si>
    <t>631319175</t>
  </si>
  <si>
    <t>Příplatek za stržení povrchu mazaniny tl. 24 cm</t>
  </si>
  <si>
    <t>631362021</t>
  </si>
  <si>
    <t>Výztuž mazanin svařovanou sítí z drátů Kari</t>
  </si>
  <si>
    <t>931945112</t>
  </si>
  <si>
    <t>Úprava dilatační spáry profilem se smykovými trny a pouzdry dodávka + montáž</t>
  </si>
  <si>
    <t>777600003</t>
  </si>
  <si>
    <t>Extrémně odolná cementová stěrka tl. 7-9mm kompletní provedení</t>
  </si>
  <si>
    <t>636.1</t>
  </si>
  <si>
    <t>Příprava podkladu - kartáčování povrchu betonu (odstranění mléka)</t>
  </si>
  <si>
    <t>636.3</t>
  </si>
  <si>
    <t>Osazení ukončovacího nerez "L" profilu pro otvory 50/50/5</t>
  </si>
  <si>
    <t>31396017</t>
  </si>
  <si>
    <t>Distanční pruhy výšky 170 mm*</t>
  </si>
  <si>
    <t>BP 04/II</t>
  </si>
  <si>
    <t>642945111</t>
  </si>
  <si>
    <t>Osazení zárubní ocel. požár.1křídl. s obetonováním</t>
  </si>
  <si>
    <t>952901221</t>
  </si>
  <si>
    <t>Vyčištění průmyslových budov a objektů výrobních</t>
  </si>
  <si>
    <t>289970.1</t>
  </si>
  <si>
    <t>Vrstva geotextilie 300g/m2 dodávka + montáž</t>
  </si>
  <si>
    <t>636.2</t>
  </si>
  <si>
    <t>Hydroizolace HDPE tl. 1,0mm dodávka + montáž</t>
  </si>
  <si>
    <t>998711202</t>
  </si>
  <si>
    <t>Přesun hmot pro izolace proti vodě, výšky do 12 m</t>
  </si>
  <si>
    <t>RTS 19/ II</t>
  </si>
  <si>
    <t>712351111</t>
  </si>
  <si>
    <t>Povlaková krytina střech do 10°,samolepicím pásem včetně dodávky asfalt. pásu parotěsného</t>
  </si>
  <si>
    <t>712371801</t>
  </si>
  <si>
    <t>Povlaková krytina střech do 10°, fólií PVC 1 vrstva - včetně dod. fólie tl.1,5mm</t>
  </si>
  <si>
    <t>BP 13/I</t>
  </si>
  <si>
    <t>712391171</t>
  </si>
  <si>
    <t xml:space="preserve">Povlaková krytina střech do 10°, podklad. textilie 1 vrstva - včetně dodávky textilie </t>
  </si>
  <si>
    <t>712997001</t>
  </si>
  <si>
    <t>Přilepení polystyrénových klínů do asfaltu vč. dodávky klínu z miner. vlny</t>
  </si>
  <si>
    <t>BP 12/II</t>
  </si>
  <si>
    <t>712391200</t>
  </si>
  <si>
    <t>Příplatek za mechanické ukotvení izolace kotvami</t>
  </si>
  <si>
    <t>998712202</t>
  </si>
  <si>
    <t>Přesun hmot pro povlakové krytiny, výšky do 12 m</t>
  </si>
  <si>
    <t>713111111</t>
  </si>
  <si>
    <t>Izolace tepelné stropů vrchem kladené volně 1 vrstva - včetně dodávky desky z minerální vlny tl. 100 mm</t>
  </si>
  <si>
    <t>Izolace tepelné stropů vrchem kladené volně 1 vrstva - včetně dodávky desky z minerální vlny tl. 120 mm</t>
  </si>
  <si>
    <t>BP 14/II</t>
  </si>
  <si>
    <t>713121111</t>
  </si>
  <si>
    <t>Izolace tepelná střech na sucho, jednovrstvá včetně dodávky polystyren EPS 100 S tl.120 mm</t>
  </si>
  <si>
    <t>713100040</t>
  </si>
  <si>
    <t>Izolace tepelné volně položené miner. vlna tloušťka 6 cm</t>
  </si>
  <si>
    <t>998713202</t>
  </si>
  <si>
    <t>Přesun hmot pro izolace tepelné, výšky do 12 m</t>
  </si>
  <si>
    <t>713522121</t>
  </si>
  <si>
    <t>Protipožár. obklad konstrukcí , odolnost R30 desky tl. 20mm</t>
  </si>
  <si>
    <t>763613131</t>
  </si>
  <si>
    <t>M.záklopu stropů z desek do tl.18 mm,sraz,šroubov. vč. dodávky desky OSB ECO 3N tl. 18 mm</t>
  </si>
  <si>
    <t>764295420</t>
  </si>
  <si>
    <t>Střešní dilataceTi Zn plech, jednodílná, rš 300 mm</t>
  </si>
  <si>
    <t>764295450</t>
  </si>
  <si>
    <t>Střešní dilataceTi Zn plech, jednodílná, rš 450 mm</t>
  </si>
  <si>
    <t>998764202</t>
  </si>
  <si>
    <t>Přesun hmot pro klempířské konstr., výšky do 12 m</t>
  </si>
  <si>
    <t>784191101</t>
  </si>
  <si>
    <t>Penetrace podkladu univerzální Primalex 1x</t>
  </si>
  <si>
    <t>784195112</t>
  </si>
  <si>
    <t>Malba Primalex Standard, bílá, bez penetrace, 2 x</t>
  </si>
  <si>
    <t>720000001</t>
  </si>
  <si>
    <t>Zdravotní instalace-samostatný rozpočet</t>
  </si>
  <si>
    <t>767000001</t>
  </si>
  <si>
    <t>Zámečnické konstrukce-samostatný rozpočet</t>
  </si>
  <si>
    <t>767000006</t>
  </si>
  <si>
    <t>Ocelové konstrukce-samostatný rozpočet</t>
  </si>
  <si>
    <t>767000008</t>
  </si>
  <si>
    <t>Záchytný systém proti pádu - samostatný rozpočet</t>
  </si>
  <si>
    <t>788000001</t>
  </si>
  <si>
    <t>Nátěry zámečnických konstrukcí-samostatný rozpočet</t>
  </si>
  <si>
    <t>789000001</t>
  </si>
  <si>
    <t>Nátěry ocelových konstrukcí-samostatný rozpočet</t>
  </si>
  <si>
    <t>110000001</t>
  </si>
  <si>
    <t>Hromosvod-samostatný rozpočet</t>
  </si>
  <si>
    <t>210000011</t>
  </si>
  <si>
    <t>Elektroinstalace-samostatný rozpočet</t>
  </si>
  <si>
    <t>220000001</t>
  </si>
  <si>
    <t>Slaboproudá elektroinstalace-samostatný rozpočet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</si>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</sst>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0" t="s">
        <v>40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9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215" t="s">
        <v>490</v>
      </c>
      <c r="C1" s="216"/>
      <c r="D1" s="216"/>
      <c r="E1" s="216"/>
      <c r="F1" s="216"/>
      <c r="G1" s="216"/>
      <c r="H1" s="216"/>
      <c r="I1" s="216"/>
      <c r="J1" s="217"/>
    </row>
    <row r="2" spans="1:15" ht="36" customHeight="1" x14ac:dyDescent="0.2">
      <c r="A2" s="2"/>
      <c r="B2" s="74" t="s">
        <v>23</v>
      </c>
      <c r="C2" s="75"/>
      <c r="D2" s="76" t="s">
        <v>43</v>
      </c>
      <c r="E2" s="221" t="s">
        <v>44</v>
      </c>
      <c r="F2" s="222"/>
      <c r="G2" s="222"/>
      <c r="H2" s="222"/>
      <c r="I2" s="222"/>
      <c r="J2" s="223"/>
      <c r="O2" s="1"/>
    </row>
    <row r="3" spans="1:15" ht="27" hidden="1" customHeight="1" x14ac:dyDescent="0.2">
      <c r="A3" s="2"/>
      <c r="B3" s="77"/>
      <c r="C3" s="75"/>
      <c r="D3" s="78"/>
      <c r="E3" s="224"/>
      <c r="F3" s="225"/>
      <c r="G3" s="225"/>
      <c r="H3" s="225"/>
      <c r="I3" s="225"/>
      <c r="J3" s="226"/>
    </row>
    <row r="4" spans="1:15" ht="23.25" customHeight="1" x14ac:dyDescent="0.2">
      <c r="A4" s="2"/>
      <c r="B4" s="79"/>
      <c r="C4" s="80"/>
      <c r="D4" s="81"/>
      <c r="E4" s="205" t="s">
        <v>58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22</v>
      </c>
      <c r="D5" s="209" t="s">
        <v>45</v>
      </c>
      <c r="E5" s="210"/>
      <c r="F5" s="210"/>
      <c r="G5" s="210"/>
      <c r="H5" s="18" t="s">
        <v>41</v>
      </c>
      <c r="I5" s="83" t="s">
        <v>49</v>
      </c>
      <c r="J5" s="8"/>
    </row>
    <row r="6" spans="1:15" ht="15.75" customHeight="1" x14ac:dyDescent="0.2">
      <c r="A6" s="2"/>
      <c r="B6" s="28"/>
      <c r="C6" s="54"/>
      <c r="D6" s="211" t="s">
        <v>46</v>
      </c>
      <c r="E6" s="212"/>
      <c r="F6" s="212"/>
      <c r="G6" s="212"/>
      <c r="H6" s="18" t="s">
        <v>35</v>
      </c>
      <c r="I6" s="83" t="s">
        <v>50</v>
      </c>
      <c r="J6" s="8"/>
    </row>
    <row r="7" spans="1:15" ht="15.75" customHeight="1" x14ac:dyDescent="0.2">
      <c r="A7" s="2"/>
      <c r="B7" s="29"/>
      <c r="C7" s="55"/>
      <c r="D7" s="82" t="s">
        <v>48</v>
      </c>
      <c r="E7" s="213" t="s">
        <v>47</v>
      </c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84" t="s">
        <v>51</v>
      </c>
      <c r="H8" s="18" t="s">
        <v>41</v>
      </c>
      <c r="I8" s="83" t="s">
        <v>55</v>
      </c>
      <c r="J8" s="8"/>
    </row>
    <row r="9" spans="1:15" ht="15.75" hidden="1" customHeight="1" x14ac:dyDescent="0.2">
      <c r="A9" s="2"/>
      <c r="B9" s="2"/>
      <c r="D9" s="84" t="s">
        <v>52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82" t="s">
        <v>54</v>
      </c>
      <c r="E10" s="85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8"/>
      <c r="E11" s="228"/>
      <c r="F11" s="228"/>
      <c r="G11" s="228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4"/>
      <c r="E12" s="204"/>
      <c r="F12" s="204"/>
      <c r="G12" s="204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42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27"/>
      <c r="F15" s="227"/>
      <c r="G15" s="229"/>
      <c r="H15" s="229"/>
      <c r="I15" s="229" t="s">
        <v>30</v>
      </c>
      <c r="J15" s="230"/>
    </row>
    <row r="16" spans="1:15" ht="23.25" customHeight="1" x14ac:dyDescent="0.2">
      <c r="A16" s="143" t="s">
        <v>25</v>
      </c>
      <c r="B16" s="38" t="s">
        <v>25</v>
      </c>
      <c r="C16" s="60"/>
      <c r="D16" s="61"/>
      <c r="E16" s="193"/>
      <c r="F16" s="194"/>
      <c r="G16" s="193"/>
      <c r="H16" s="194"/>
      <c r="I16" s="193"/>
      <c r="J16" s="195"/>
    </row>
    <row r="17" spans="1:10" ht="23.25" customHeight="1" x14ac:dyDescent="0.2">
      <c r="A17" s="143" t="s">
        <v>26</v>
      </c>
      <c r="B17" s="38" t="s">
        <v>26</v>
      </c>
      <c r="C17" s="60"/>
      <c r="D17" s="61"/>
      <c r="E17" s="193"/>
      <c r="F17" s="194"/>
      <c r="G17" s="193"/>
      <c r="H17" s="194"/>
      <c r="I17" s="193"/>
      <c r="J17" s="195"/>
    </row>
    <row r="18" spans="1:10" ht="23.25" customHeight="1" x14ac:dyDescent="0.2">
      <c r="A18" s="143" t="s">
        <v>27</v>
      </c>
      <c r="B18" s="38" t="s">
        <v>27</v>
      </c>
      <c r="C18" s="60"/>
      <c r="D18" s="61"/>
      <c r="E18" s="193"/>
      <c r="F18" s="194"/>
      <c r="G18" s="193"/>
      <c r="H18" s="194"/>
      <c r="I18" s="193"/>
      <c r="J18" s="195"/>
    </row>
    <row r="19" spans="1:10" ht="23.25" customHeight="1" x14ac:dyDescent="0.2">
      <c r="A19" s="143" t="s">
        <v>150</v>
      </c>
      <c r="B19" s="38" t="s">
        <v>28</v>
      </c>
      <c r="C19" s="60"/>
      <c r="D19" s="61"/>
      <c r="E19" s="193"/>
      <c r="F19" s="194"/>
      <c r="G19" s="193"/>
      <c r="H19" s="194"/>
      <c r="I19" s="193"/>
      <c r="J19" s="195"/>
    </row>
    <row r="20" spans="1:10" ht="23.25" customHeight="1" x14ac:dyDescent="0.2">
      <c r="A20" s="143" t="s">
        <v>151</v>
      </c>
      <c r="B20" s="38" t="s">
        <v>29</v>
      </c>
      <c r="C20" s="60"/>
      <c r="D20" s="61"/>
      <c r="E20" s="193"/>
      <c r="F20" s="194"/>
      <c r="G20" s="193"/>
      <c r="H20" s="194"/>
      <c r="I20" s="193"/>
      <c r="J20" s="195"/>
    </row>
    <row r="21" spans="1:10" ht="23.25" customHeight="1" x14ac:dyDescent="0.2">
      <c r="A21" s="2"/>
      <c r="B21" s="48" t="s">
        <v>30</v>
      </c>
      <c r="C21" s="62"/>
      <c r="D21" s="63"/>
      <c r="E21" s="196"/>
      <c r="F21" s="231"/>
      <c r="G21" s="196"/>
      <c r="H21" s="231"/>
      <c r="I21" s="196"/>
      <c r="J21" s="197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191"/>
      <c r="H23" s="192"/>
      <c r="I23" s="192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189"/>
      <c r="H24" s="190"/>
      <c r="I24" s="190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1"/>
      <c r="H25" s="192"/>
      <c r="I25" s="192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18"/>
      <c r="H26" s="219"/>
      <c r="I26" s="21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220"/>
      <c r="H27" s="220"/>
      <c r="I27" s="220"/>
      <c r="J27" s="41"/>
    </row>
    <row r="28" spans="1:10" ht="27.75" customHeight="1" thickBot="1" x14ac:dyDescent="0.25">
      <c r="A28" s="2"/>
      <c r="B28" s="116" t="s">
        <v>24</v>
      </c>
      <c r="C28" s="117"/>
      <c r="D28" s="117"/>
      <c r="E28" s="118"/>
      <c r="F28" s="119"/>
      <c r="G28" s="198"/>
      <c r="H28" s="199"/>
      <c r="I28" s="199"/>
      <c r="J28" s="120"/>
    </row>
    <row r="29" spans="1:10" ht="27.75" hidden="1" customHeight="1" thickBot="1" x14ac:dyDescent="0.25">
      <c r="A29" s="2"/>
      <c r="B29" s="116" t="s">
        <v>36</v>
      </c>
      <c r="C29" s="121"/>
      <c r="D29" s="121"/>
      <c r="E29" s="121"/>
      <c r="F29" s="122"/>
      <c r="G29" s="198">
        <v>38963524.75</v>
      </c>
      <c r="H29" s="198"/>
      <c r="I29" s="198"/>
      <c r="J29" s="123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56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00"/>
      <c r="E34" s="201"/>
      <c r="G34" s="202"/>
      <c r="H34" s="203"/>
      <c r="I34" s="203"/>
      <c r="J34" s="25"/>
    </row>
    <row r="35" spans="1:52" ht="12.75" customHeight="1" x14ac:dyDescent="0.2">
      <c r="A35" s="2"/>
      <c r="B35" s="2"/>
      <c r="D35" s="188" t="s">
        <v>2</v>
      </c>
      <c r="E35" s="188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52" ht="25.5" hidden="1" customHeight="1" x14ac:dyDescent="0.2">
      <c r="A39" s="88">
        <v>1</v>
      </c>
      <c r="B39" s="99" t="s">
        <v>57</v>
      </c>
      <c r="C39" s="183"/>
      <c r="D39" s="183"/>
      <c r="E39" s="183"/>
      <c r="F39" s="100">
        <v>0</v>
      </c>
      <c r="G39" s="101">
        <v>32201260.120000001</v>
      </c>
      <c r="H39" s="102"/>
      <c r="I39" s="103">
        <v>32201260.120000001</v>
      </c>
      <c r="J39" s="104" t="str">
        <f t="shared" ref="J39:J44" si="0">IF(CenaCelkemVypocet=0,"",I39/CenaCelkemVypocet*100)</f>
        <v/>
      </c>
    </row>
    <row r="40" spans="1:52" ht="25.5" customHeight="1" x14ac:dyDescent="0.2">
      <c r="A40" s="88">
        <v>2</v>
      </c>
      <c r="B40" s="105" t="s">
        <v>58</v>
      </c>
      <c r="C40" s="187" t="s">
        <v>59</v>
      </c>
      <c r="D40" s="187"/>
      <c r="E40" s="187"/>
      <c r="F40" s="106">
        <v>0</v>
      </c>
      <c r="G40" s="107"/>
      <c r="H40" s="107"/>
      <c r="I40" s="108"/>
      <c r="J40" s="109" t="str">
        <f t="shared" si="0"/>
        <v/>
      </c>
    </row>
    <row r="41" spans="1:52" ht="25.5" customHeight="1" x14ac:dyDescent="0.2">
      <c r="A41" s="88">
        <v>3</v>
      </c>
      <c r="B41" s="110" t="s">
        <v>60</v>
      </c>
      <c r="C41" s="183" t="s">
        <v>61</v>
      </c>
      <c r="D41" s="183"/>
      <c r="E41" s="183"/>
      <c r="F41" s="111">
        <v>0</v>
      </c>
      <c r="G41" s="102"/>
      <c r="H41" s="102"/>
      <c r="I41" s="103"/>
      <c r="J41" s="104" t="str">
        <f t="shared" si="0"/>
        <v/>
      </c>
    </row>
    <row r="42" spans="1:52" ht="25.5" customHeight="1" x14ac:dyDescent="0.2">
      <c r="A42" s="88">
        <v>3</v>
      </c>
      <c r="B42" s="110" t="s">
        <v>62</v>
      </c>
      <c r="C42" s="183" t="s">
        <v>63</v>
      </c>
      <c r="D42" s="183"/>
      <c r="E42" s="183"/>
      <c r="F42" s="111">
        <v>0</v>
      </c>
      <c r="G42" s="102"/>
      <c r="H42" s="102"/>
      <c r="I42" s="103"/>
      <c r="J42" s="104" t="str">
        <f t="shared" si="0"/>
        <v/>
      </c>
    </row>
    <row r="43" spans="1:52" ht="25.5" customHeight="1" x14ac:dyDescent="0.2">
      <c r="A43" s="88">
        <v>3</v>
      </c>
      <c r="B43" s="110" t="s">
        <v>64</v>
      </c>
      <c r="C43" s="183" t="s">
        <v>65</v>
      </c>
      <c r="D43" s="183"/>
      <c r="E43" s="183"/>
      <c r="F43" s="111">
        <v>0</v>
      </c>
      <c r="G43" s="102"/>
      <c r="H43" s="102"/>
      <c r="I43" s="103"/>
      <c r="J43" s="104" t="str">
        <f t="shared" si="0"/>
        <v/>
      </c>
    </row>
    <row r="44" spans="1:52" ht="25.5" customHeight="1" x14ac:dyDescent="0.2">
      <c r="A44" s="88">
        <v>3</v>
      </c>
      <c r="B44" s="110" t="s">
        <v>66</v>
      </c>
      <c r="C44" s="183" t="s">
        <v>67</v>
      </c>
      <c r="D44" s="183"/>
      <c r="E44" s="183"/>
      <c r="F44" s="111">
        <v>0</v>
      </c>
      <c r="G44" s="102"/>
      <c r="H44" s="102"/>
      <c r="I44" s="103"/>
      <c r="J44" s="104" t="str">
        <f t="shared" si="0"/>
        <v/>
      </c>
    </row>
    <row r="45" spans="1:52" ht="25.5" customHeight="1" x14ac:dyDescent="0.2">
      <c r="A45" s="88"/>
      <c r="B45" s="184" t="s">
        <v>68</v>
      </c>
      <c r="C45" s="185"/>
      <c r="D45" s="185"/>
      <c r="E45" s="185"/>
      <c r="F45" s="112">
        <f>SUMIF(A39:A44,"=1",F39:F44)</f>
        <v>0</v>
      </c>
      <c r="G45" s="113">
        <f>SUMIF(A39:A44,"=1",G39:G44)</f>
        <v>32201260.120000001</v>
      </c>
      <c r="H45" s="113">
        <f>SUMIF(A39:A44,"=1",H39:H44)</f>
        <v>0</v>
      </c>
      <c r="I45" s="114"/>
      <c r="J45" s="115">
        <f>SUMIF(A39:A44,"=1",J39:J44)</f>
        <v>0</v>
      </c>
    </row>
    <row r="47" spans="1:52" x14ac:dyDescent="0.2">
      <c r="A47" t="s">
        <v>70</v>
      </c>
      <c r="B47" t="s">
        <v>71</v>
      </c>
    </row>
    <row r="48" spans="1:52" x14ac:dyDescent="0.2">
      <c r="B48" s="186" t="s">
        <v>72</v>
      </c>
      <c r="C48" s="186"/>
      <c r="D48" s="186"/>
      <c r="E48" s="186"/>
      <c r="F48" s="186"/>
      <c r="G48" s="186"/>
      <c r="H48" s="186"/>
      <c r="I48" s="186"/>
      <c r="J48" s="186"/>
      <c r="AZ48" s="124" t="str">
        <f>B48</f>
        <v>z.č. 849 239 50</v>
      </c>
    </row>
    <row r="50" spans="1:52" ht="76.5" x14ac:dyDescent="0.2">
      <c r="B50" s="186" t="s">
        <v>73</v>
      </c>
      <c r="C50" s="186"/>
      <c r="D50" s="186"/>
      <c r="E50" s="186"/>
      <c r="F50" s="186"/>
      <c r="G50" s="186"/>
      <c r="H50" s="186"/>
      <c r="I50" s="186"/>
      <c r="J50" s="186"/>
      <c r="AZ50" s="124" t="str">
        <f>B50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53" spans="1:52" ht="15.75" x14ac:dyDescent="0.25">
      <c r="B53" s="125" t="s">
        <v>74</v>
      </c>
    </row>
    <row r="55" spans="1:52" ht="25.5" customHeight="1" x14ac:dyDescent="0.2">
      <c r="A55" s="127"/>
      <c r="B55" s="130" t="s">
        <v>17</v>
      </c>
      <c r="C55" s="130" t="s">
        <v>5</v>
      </c>
      <c r="D55" s="131"/>
      <c r="E55" s="131"/>
      <c r="F55" s="132" t="s">
        <v>75</v>
      </c>
      <c r="G55" s="132"/>
      <c r="H55" s="132"/>
      <c r="I55" s="132" t="s">
        <v>30</v>
      </c>
      <c r="J55" s="132" t="s">
        <v>0</v>
      </c>
    </row>
    <row r="56" spans="1:52" ht="36.75" customHeight="1" x14ac:dyDescent="0.2">
      <c r="A56" s="128"/>
      <c r="B56" s="133" t="s">
        <v>76</v>
      </c>
      <c r="C56" s="181" t="s">
        <v>77</v>
      </c>
      <c r="D56" s="182"/>
      <c r="E56" s="182"/>
      <c r="F56" s="141" t="s">
        <v>25</v>
      </c>
      <c r="G56" s="134"/>
      <c r="H56" s="134"/>
      <c r="I56" s="134"/>
      <c r="J56" s="139" t="str">
        <f>IF(I93=0,"",I56/I93*100)</f>
        <v/>
      </c>
    </row>
    <row r="57" spans="1:52" ht="36.75" customHeight="1" x14ac:dyDescent="0.2">
      <c r="A57" s="128"/>
      <c r="B57" s="133" t="s">
        <v>78</v>
      </c>
      <c r="C57" s="181" t="s">
        <v>79</v>
      </c>
      <c r="D57" s="182"/>
      <c r="E57" s="182"/>
      <c r="F57" s="141" t="s">
        <v>25</v>
      </c>
      <c r="G57" s="134"/>
      <c r="H57" s="134"/>
      <c r="I57" s="134"/>
      <c r="J57" s="139" t="str">
        <f>IF(I93=0,"",I57/I93*100)</f>
        <v/>
      </c>
    </row>
    <row r="58" spans="1:52" ht="36.75" customHeight="1" x14ac:dyDescent="0.2">
      <c r="A58" s="128"/>
      <c r="B58" s="133" t="s">
        <v>80</v>
      </c>
      <c r="C58" s="181" t="s">
        <v>81</v>
      </c>
      <c r="D58" s="182"/>
      <c r="E58" s="182"/>
      <c r="F58" s="141" t="s">
        <v>25</v>
      </c>
      <c r="G58" s="134"/>
      <c r="H58" s="134"/>
      <c r="I58" s="134"/>
      <c r="J58" s="139" t="str">
        <f>IF(I93=0,"",I58/I93*100)</f>
        <v/>
      </c>
    </row>
    <row r="59" spans="1:52" ht="36.75" customHeight="1" x14ac:dyDescent="0.2">
      <c r="A59" s="128"/>
      <c r="B59" s="133" t="s">
        <v>82</v>
      </c>
      <c r="C59" s="181" t="s">
        <v>83</v>
      </c>
      <c r="D59" s="182"/>
      <c r="E59" s="182"/>
      <c r="F59" s="141" t="s">
        <v>25</v>
      </c>
      <c r="G59" s="134"/>
      <c r="H59" s="134"/>
      <c r="I59" s="134"/>
      <c r="J59" s="139" t="str">
        <f>IF(I93=0,"",I59/I93*100)</f>
        <v/>
      </c>
    </row>
    <row r="60" spans="1:52" ht="36.75" customHeight="1" x14ac:dyDescent="0.2">
      <c r="A60" s="128"/>
      <c r="B60" s="133" t="s">
        <v>84</v>
      </c>
      <c r="C60" s="181" t="s">
        <v>85</v>
      </c>
      <c r="D60" s="182"/>
      <c r="E60" s="182"/>
      <c r="F60" s="141" t="s">
        <v>25</v>
      </c>
      <c r="G60" s="134"/>
      <c r="H60" s="134"/>
      <c r="I60" s="134"/>
      <c r="J60" s="139" t="str">
        <f>IF(I93=0,"",I60/I93*100)</f>
        <v/>
      </c>
    </row>
    <row r="61" spans="1:52" ht="36.75" customHeight="1" x14ac:dyDescent="0.2">
      <c r="A61" s="128"/>
      <c r="B61" s="133" t="s">
        <v>86</v>
      </c>
      <c r="C61" s="181" t="s">
        <v>87</v>
      </c>
      <c r="D61" s="182"/>
      <c r="E61" s="182"/>
      <c r="F61" s="141" t="s">
        <v>25</v>
      </c>
      <c r="G61" s="134"/>
      <c r="H61" s="134"/>
      <c r="I61" s="134"/>
      <c r="J61" s="139" t="str">
        <f>IF(I93=0,"",I61/I93*100)</f>
        <v/>
      </c>
    </row>
    <row r="62" spans="1:52" ht="36.75" customHeight="1" x14ac:dyDescent="0.2">
      <c r="A62" s="128"/>
      <c r="B62" s="133" t="s">
        <v>88</v>
      </c>
      <c r="C62" s="181" t="s">
        <v>89</v>
      </c>
      <c r="D62" s="182"/>
      <c r="E62" s="182"/>
      <c r="F62" s="141" t="s">
        <v>25</v>
      </c>
      <c r="G62" s="134"/>
      <c r="H62" s="134"/>
      <c r="I62" s="134"/>
      <c r="J62" s="139" t="str">
        <f>IF(I93=0,"",I62/I93*100)</f>
        <v/>
      </c>
    </row>
    <row r="63" spans="1:52" ht="36.75" customHeight="1" x14ac:dyDescent="0.2">
      <c r="A63" s="128"/>
      <c r="B63" s="133" t="s">
        <v>90</v>
      </c>
      <c r="C63" s="181" t="s">
        <v>91</v>
      </c>
      <c r="D63" s="182"/>
      <c r="E63" s="182"/>
      <c r="F63" s="141" t="s">
        <v>25</v>
      </c>
      <c r="G63" s="134"/>
      <c r="H63" s="134"/>
      <c r="I63" s="134"/>
      <c r="J63" s="139" t="str">
        <f>IF(I93=0,"",I63/I93*100)</f>
        <v/>
      </c>
    </row>
    <row r="64" spans="1:52" ht="36.75" customHeight="1" x14ac:dyDescent="0.2">
      <c r="A64" s="128"/>
      <c r="B64" s="133" t="s">
        <v>92</v>
      </c>
      <c r="C64" s="181" t="s">
        <v>93</v>
      </c>
      <c r="D64" s="182"/>
      <c r="E64" s="182"/>
      <c r="F64" s="141" t="s">
        <v>25</v>
      </c>
      <c r="G64" s="134"/>
      <c r="H64" s="134"/>
      <c r="I64" s="134"/>
      <c r="J64" s="139" t="str">
        <f>IF(I93=0,"",I64/I93*100)</f>
        <v/>
      </c>
    </row>
    <row r="65" spans="1:10" ht="36.75" customHeight="1" x14ac:dyDescent="0.2">
      <c r="A65" s="128"/>
      <c r="B65" s="133" t="s">
        <v>94</v>
      </c>
      <c r="C65" s="181" t="s">
        <v>95</v>
      </c>
      <c r="D65" s="182"/>
      <c r="E65" s="182"/>
      <c r="F65" s="141" t="s">
        <v>25</v>
      </c>
      <c r="G65" s="134"/>
      <c r="H65" s="134"/>
      <c r="I65" s="134"/>
      <c r="J65" s="139" t="str">
        <f>IF(I93=0,"",I65/I93*100)</f>
        <v/>
      </c>
    </row>
    <row r="66" spans="1:10" ht="36.75" customHeight="1" x14ac:dyDescent="0.2">
      <c r="A66" s="128"/>
      <c r="B66" s="133" t="s">
        <v>96</v>
      </c>
      <c r="C66" s="181" t="s">
        <v>97</v>
      </c>
      <c r="D66" s="182"/>
      <c r="E66" s="182"/>
      <c r="F66" s="141" t="s">
        <v>25</v>
      </c>
      <c r="G66" s="134"/>
      <c r="H66" s="134"/>
      <c r="I66" s="134"/>
      <c r="J66" s="139" t="str">
        <f>IF(I93=0,"",I66/I93*100)</f>
        <v/>
      </c>
    </row>
    <row r="67" spans="1:10" ht="36.75" customHeight="1" x14ac:dyDescent="0.2">
      <c r="A67" s="128"/>
      <c r="B67" s="133" t="s">
        <v>98</v>
      </c>
      <c r="C67" s="181" t="s">
        <v>99</v>
      </c>
      <c r="D67" s="182"/>
      <c r="E67" s="182"/>
      <c r="F67" s="141" t="s">
        <v>25</v>
      </c>
      <c r="G67" s="134"/>
      <c r="H67" s="134"/>
      <c r="I67" s="134"/>
      <c r="J67" s="139" t="str">
        <f>IF(I93=0,"",I67/I93*100)</f>
        <v/>
      </c>
    </row>
    <row r="68" spans="1:10" ht="36.75" customHeight="1" x14ac:dyDescent="0.2">
      <c r="A68" s="128"/>
      <c r="B68" s="133" t="s">
        <v>100</v>
      </c>
      <c r="C68" s="181" t="s">
        <v>101</v>
      </c>
      <c r="D68" s="182"/>
      <c r="E68" s="182"/>
      <c r="F68" s="141" t="s">
        <v>25</v>
      </c>
      <c r="G68" s="134"/>
      <c r="H68" s="134"/>
      <c r="I68" s="134"/>
      <c r="J68" s="139" t="str">
        <f>IF(I93=0,"",I68/I93*100)</f>
        <v/>
      </c>
    </row>
    <row r="69" spans="1:10" ht="36.75" customHeight="1" x14ac:dyDescent="0.2">
      <c r="A69" s="128"/>
      <c r="B69" s="133" t="s">
        <v>102</v>
      </c>
      <c r="C69" s="181" t="s">
        <v>103</v>
      </c>
      <c r="D69" s="182"/>
      <c r="E69" s="182"/>
      <c r="F69" s="141" t="s">
        <v>25</v>
      </c>
      <c r="G69" s="134"/>
      <c r="H69" s="134"/>
      <c r="I69" s="134"/>
      <c r="J69" s="139" t="str">
        <f>IF(I93=0,"",I69/I93*100)</f>
        <v/>
      </c>
    </row>
    <row r="70" spans="1:10" ht="36.75" customHeight="1" x14ac:dyDescent="0.2">
      <c r="A70" s="128"/>
      <c r="B70" s="133" t="s">
        <v>104</v>
      </c>
      <c r="C70" s="181" t="s">
        <v>105</v>
      </c>
      <c r="D70" s="182"/>
      <c r="E70" s="182"/>
      <c r="F70" s="141" t="s">
        <v>25</v>
      </c>
      <c r="G70" s="134"/>
      <c r="H70" s="134"/>
      <c r="I70" s="134"/>
      <c r="J70" s="139" t="str">
        <f>IF(I93=0,"",I70/I93*100)</f>
        <v/>
      </c>
    </row>
    <row r="71" spans="1:10" ht="36.75" customHeight="1" x14ac:dyDescent="0.2">
      <c r="A71" s="128"/>
      <c r="B71" s="133" t="s">
        <v>106</v>
      </c>
      <c r="C71" s="181" t="s">
        <v>107</v>
      </c>
      <c r="D71" s="182"/>
      <c r="E71" s="182"/>
      <c r="F71" s="141" t="s">
        <v>25</v>
      </c>
      <c r="G71" s="134"/>
      <c r="H71" s="134"/>
      <c r="I71" s="134"/>
      <c r="J71" s="139" t="str">
        <f>IF(I93=0,"",I71/I93*100)</f>
        <v/>
      </c>
    </row>
    <row r="72" spans="1:10" ht="36.75" customHeight="1" x14ac:dyDescent="0.2">
      <c r="A72" s="128"/>
      <c r="B72" s="133" t="s">
        <v>108</v>
      </c>
      <c r="C72" s="181" t="s">
        <v>109</v>
      </c>
      <c r="D72" s="182"/>
      <c r="E72" s="182"/>
      <c r="F72" s="141" t="s">
        <v>25</v>
      </c>
      <c r="G72" s="134"/>
      <c r="H72" s="134"/>
      <c r="I72" s="134"/>
      <c r="J72" s="139" t="str">
        <f>IF(I93=0,"",I72/I93*100)</f>
        <v/>
      </c>
    </row>
    <row r="73" spans="1:10" ht="36.75" customHeight="1" x14ac:dyDescent="0.2">
      <c r="A73" s="128"/>
      <c r="B73" s="133" t="s">
        <v>110</v>
      </c>
      <c r="C73" s="181" t="s">
        <v>111</v>
      </c>
      <c r="D73" s="182"/>
      <c r="E73" s="182"/>
      <c r="F73" s="141" t="s">
        <v>25</v>
      </c>
      <c r="G73" s="134"/>
      <c r="H73" s="134"/>
      <c r="I73" s="134"/>
      <c r="J73" s="139" t="str">
        <f>IF(I93=0,"",I73/I93*100)</f>
        <v/>
      </c>
    </row>
    <row r="74" spans="1:10" ht="36.75" customHeight="1" x14ac:dyDescent="0.2">
      <c r="A74" s="128"/>
      <c r="B74" s="133" t="s">
        <v>112</v>
      </c>
      <c r="C74" s="181" t="s">
        <v>113</v>
      </c>
      <c r="D74" s="182"/>
      <c r="E74" s="182"/>
      <c r="F74" s="141" t="s">
        <v>25</v>
      </c>
      <c r="G74" s="134"/>
      <c r="H74" s="134"/>
      <c r="I74" s="134"/>
      <c r="J74" s="139" t="str">
        <f>IF(I93=0,"",I74/I93*100)</f>
        <v/>
      </c>
    </row>
    <row r="75" spans="1:10" ht="36.75" customHeight="1" x14ac:dyDescent="0.2">
      <c r="A75" s="128"/>
      <c r="B75" s="133" t="s">
        <v>114</v>
      </c>
      <c r="C75" s="181" t="s">
        <v>115</v>
      </c>
      <c r="D75" s="182"/>
      <c r="E75" s="182"/>
      <c r="F75" s="141" t="s">
        <v>25</v>
      </c>
      <c r="G75" s="134"/>
      <c r="H75" s="134"/>
      <c r="I75" s="134"/>
      <c r="J75" s="139" t="str">
        <f>IF(I93=0,"",I75/I93*100)</f>
        <v/>
      </c>
    </row>
    <row r="76" spans="1:10" ht="36.75" customHeight="1" x14ac:dyDescent="0.2">
      <c r="A76" s="128"/>
      <c r="B76" s="133" t="s">
        <v>116</v>
      </c>
      <c r="C76" s="181" t="s">
        <v>117</v>
      </c>
      <c r="D76" s="182"/>
      <c r="E76" s="182"/>
      <c r="F76" s="141" t="s">
        <v>26</v>
      </c>
      <c r="G76" s="134"/>
      <c r="H76" s="134"/>
      <c r="I76" s="134"/>
      <c r="J76" s="139" t="str">
        <f>IF(I93=0,"",I76/I93*100)</f>
        <v/>
      </c>
    </row>
    <row r="77" spans="1:10" ht="36.75" customHeight="1" x14ac:dyDescent="0.2">
      <c r="A77" s="128"/>
      <c r="B77" s="133" t="s">
        <v>118</v>
      </c>
      <c r="C77" s="181" t="s">
        <v>119</v>
      </c>
      <c r="D77" s="182"/>
      <c r="E77" s="182"/>
      <c r="F77" s="141" t="s">
        <v>26</v>
      </c>
      <c r="G77" s="134"/>
      <c r="H77" s="134"/>
      <c r="I77" s="134"/>
      <c r="J77" s="139" t="str">
        <f>IF(I93=0,"",I77/I93*100)</f>
        <v/>
      </c>
    </row>
    <row r="78" spans="1:10" ht="36.75" customHeight="1" x14ac:dyDescent="0.2">
      <c r="A78" s="128"/>
      <c r="B78" s="133" t="s">
        <v>120</v>
      </c>
      <c r="C78" s="181" t="s">
        <v>121</v>
      </c>
      <c r="D78" s="182"/>
      <c r="E78" s="182"/>
      <c r="F78" s="141" t="s">
        <v>26</v>
      </c>
      <c r="G78" s="134"/>
      <c r="H78" s="134"/>
      <c r="I78" s="134"/>
      <c r="J78" s="139" t="str">
        <f>IF(I93=0,"",I78/I93*100)</f>
        <v/>
      </c>
    </row>
    <row r="79" spans="1:10" ht="36.75" customHeight="1" x14ac:dyDescent="0.2">
      <c r="A79" s="128"/>
      <c r="B79" s="133" t="s">
        <v>122</v>
      </c>
      <c r="C79" s="181" t="s">
        <v>123</v>
      </c>
      <c r="D79" s="182"/>
      <c r="E79" s="182"/>
      <c r="F79" s="141" t="s">
        <v>26</v>
      </c>
      <c r="G79" s="134"/>
      <c r="H79" s="134"/>
      <c r="I79" s="134"/>
      <c r="J79" s="139" t="str">
        <f>IF(I93=0,"",I79/I93*100)</f>
        <v/>
      </c>
    </row>
    <row r="80" spans="1:10" ht="36.75" customHeight="1" x14ac:dyDescent="0.2">
      <c r="A80" s="128"/>
      <c r="B80" s="133" t="s">
        <v>124</v>
      </c>
      <c r="C80" s="181" t="s">
        <v>125</v>
      </c>
      <c r="D80" s="182"/>
      <c r="E80" s="182"/>
      <c r="F80" s="141" t="s">
        <v>26</v>
      </c>
      <c r="G80" s="134"/>
      <c r="H80" s="134"/>
      <c r="I80" s="134"/>
      <c r="J80" s="139" t="str">
        <f>IF(I93=0,"",I80/I93*100)</f>
        <v/>
      </c>
    </row>
    <row r="81" spans="1:10" ht="36.75" customHeight="1" x14ac:dyDescent="0.2">
      <c r="A81" s="128"/>
      <c r="B81" s="133" t="s">
        <v>126</v>
      </c>
      <c r="C81" s="181" t="s">
        <v>127</v>
      </c>
      <c r="D81" s="182"/>
      <c r="E81" s="182"/>
      <c r="F81" s="141" t="s">
        <v>26</v>
      </c>
      <c r="G81" s="134"/>
      <c r="H81" s="134"/>
      <c r="I81" s="134"/>
      <c r="J81" s="139" t="str">
        <f>IF(I93=0,"",I81/I93*100)</f>
        <v/>
      </c>
    </row>
    <row r="82" spans="1:10" ht="36.75" customHeight="1" x14ac:dyDescent="0.2">
      <c r="A82" s="128"/>
      <c r="B82" s="133" t="s">
        <v>128</v>
      </c>
      <c r="C82" s="181" t="s">
        <v>129</v>
      </c>
      <c r="D82" s="182"/>
      <c r="E82" s="182"/>
      <c r="F82" s="141" t="s">
        <v>26</v>
      </c>
      <c r="G82" s="134"/>
      <c r="H82" s="134"/>
      <c r="I82" s="134"/>
      <c r="J82" s="139" t="str">
        <f>IF(I93=0,"",I82/I93*100)</f>
        <v/>
      </c>
    </row>
    <row r="83" spans="1:10" ht="36.75" customHeight="1" x14ac:dyDescent="0.2">
      <c r="A83" s="128"/>
      <c r="B83" s="133" t="s">
        <v>130</v>
      </c>
      <c r="C83" s="181" t="s">
        <v>131</v>
      </c>
      <c r="D83" s="182"/>
      <c r="E83" s="182"/>
      <c r="F83" s="141" t="s">
        <v>26</v>
      </c>
      <c r="G83" s="134"/>
      <c r="H83" s="134"/>
      <c r="I83" s="134"/>
      <c r="J83" s="139" t="str">
        <f>IF(I93=0,"",I83/I93*100)</f>
        <v/>
      </c>
    </row>
    <row r="84" spans="1:10" ht="36.75" customHeight="1" x14ac:dyDescent="0.2">
      <c r="A84" s="128"/>
      <c r="B84" s="133" t="s">
        <v>132</v>
      </c>
      <c r="C84" s="181" t="s">
        <v>133</v>
      </c>
      <c r="D84" s="182"/>
      <c r="E84" s="182"/>
      <c r="F84" s="141" t="s">
        <v>26</v>
      </c>
      <c r="G84" s="134"/>
      <c r="H84" s="134"/>
      <c r="I84" s="134"/>
      <c r="J84" s="139" t="str">
        <f>IF(I93=0,"",I84/I93*100)</f>
        <v/>
      </c>
    </row>
    <row r="85" spans="1:10" ht="36.75" customHeight="1" x14ac:dyDescent="0.2">
      <c r="A85" s="128"/>
      <c r="B85" s="133" t="s">
        <v>134</v>
      </c>
      <c r="C85" s="181" t="s">
        <v>135</v>
      </c>
      <c r="D85" s="182"/>
      <c r="E85" s="182"/>
      <c r="F85" s="141" t="s">
        <v>26</v>
      </c>
      <c r="G85" s="134"/>
      <c r="H85" s="134"/>
      <c r="I85" s="134"/>
      <c r="J85" s="139" t="str">
        <f>IF(I93=0,"",I85/I93*100)</f>
        <v/>
      </c>
    </row>
    <row r="86" spans="1:10" ht="36.75" customHeight="1" x14ac:dyDescent="0.2">
      <c r="A86" s="128"/>
      <c r="B86" s="133" t="s">
        <v>136</v>
      </c>
      <c r="C86" s="181" t="s">
        <v>137</v>
      </c>
      <c r="D86" s="182"/>
      <c r="E86" s="182"/>
      <c r="F86" s="141" t="s">
        <v>26</v>
      </c>
      <c r="G86" s="134"/>
      <c r="H86" s="134"/>
      <c r="I86" s="134"/>
      <c r="J86" s="139" t="str">
        <f>IF(I93=0,"",I86/I93*100)</f>
        <v/>
      </c>
    </row>
    <row r="87" spans="1:10" ht="36.75" customHeight="1" x14ac:dyDescent="0.2">
      <c r="A87" s="128"/>
      <c r="B87" s="133" t="s">
        <v>138</v>
      </c>
      <c r="C87" s="181" t="s">
        <v>139</v>
      </c>
      <c r="D87" s="182"/>
      <c r="E87" s="182"/>
      <c r="F87" s="141" t="s">
        <v>26</v>
      </c>
      <c r="G87" s="134"/>
      <c r="H87" s="134"/>
      <c r="I87" s="134"/>
      <c r="J87" s="139" t="str">
        <f>IF(I93=0,"",I87/I93*100)</f>
        <v/>
      </c>
    </row>
    <row r="88" spans="1:10" ht="36.75" customHeight="1" x14ac:dyDescent="0.2">
      <c r="A88" s="128"/>
      <c r="B88" s="133" t="s">
        <v>140</v>
      </c>
      <c r="C88" s="181" t="s">
        <v>141</v>
      </c>
      <c r="D88" s="182"/>
      <c r="E88" s="182"/>
      <c r="F88" s="141" t="s">
        <v>26</v>
      </c>
      <c r="G88" s="134"/>
      <c r="H88" s="134"/>
      <c r="I88" s="134"/>
      <c r="J88" s="139" t="str">
        <f>IF(I93=0,"",I88/I93*100)</f>
        <v/>
      </c>
    </row>
    <row r="89" spans="1:10" ht="36.75" customHeight="1" x14ac:dyDescent="0.2">
      <c r="A89" s="128"/>
      <c r="B89" s="133" t="s">
        <v>142</v>
      </c>
      <c r="C89" s="181" t="s">
        <v>143</v>
      </c>
      <c r="D89" s="182"/>
      <c r="E89" s="182"/>
      <c r="F89" s="141" t="s">
        <v>27</v>
      </c>
      <c r="G89" s="134"/>
      <c r="H89" s="134"/>
      <c r="I89" s="134"/>
      <c r="J89" s="139" t="str">
        <f>IF(I93=0,"",I89/I93*100)</f>
        <v/>
      </c>
    </row>
    <row r="90" spans="1:10" ht="36.75" customHeight="1" x14ac:dyDescent="0.2">
      <c r="A90" s="128"/>
      <c r="B90" s="133" t="s">
        <v>144</v>
      </c>
      <c r="C90" s="181" t="s">
        <v>145</v>
      </c>
      <c r="D90" s="182"/>
      <c r="E90" s="182"/>
      <c r="F90" s="141" t="s">
        <v>27</v>
      </c>
      <c r="G90" s="134"/>
      <c r="H90" s="134"/>
      <c r="I90" s="134"/>
      <c r="J90" s="139" t="str">
        <f>IF(I93=0,"",I90/I93*100)</f>
        <v/>
      </c>
    </row>
    <row r="91" spans="1:10" ht="36.75" customHeight="1" x14ac:dyDescent="0.2">
      <c r="A91" s="128"/>
      <c r="B91" s="133" t="s">
        <v>146</v>
      </c>
      <c r="C91" s="181" t="s">
        <v>147</v>
      </c>
      <c r="D91" s="182"/>
      <c r="E91" s="182"/>
      <c r="F91" s="141" t="s">
        <v>27</v>
      </c>
      <c r="G91" s="134"/>
      <c r="H91" s="134"/>
      <c r="I91" s="134"/>
      <c r="J91" s="139" t="str">
        <f>IF(I93=0,"",I91/I93*100)</f>
        <v/>
      </c>
    </row>
    <row r="92" spans="1:10" ht="36.75" customHeight="1" x14ac:dyDescent="0.2">
      <c r="A92" s="128"/>
      <c r="B92" s="133" t="s">
        <v>148</v>
      </c>
      <c r="C92" s="181" t="s">
        <v>149</v>
      </c>
      <c r="D92" s="182"/>
      <c r="E92" s="182"/>
      <c r="F92" s="141" t="s">
        <v>27</v>
      </c>
      <c r="G92" s="134"/>
      <c r="H92" s="134"/>
      <c r="I92" s="134"/>
      <c r="J92" s="139" t="str">
        <f>IF(I93=0,"",I92/I93*100)</f>
        <v/>
      </c>
    </row>
    <row r="93" spans="1:10" ht="25.5" customHeight="1" x14ac:dyDescent="0.2">
      <c r="A93" s="129"/>
      <c r="B93" s="135" t="s">
        <v>1</v>
      </c>
      <c r="C93" s="136"/>
      <c r="D93" s="137"/>
      <c r="E93" s="137"/>
      <c r="F93" s="142"/>
      <c r="G93" s="138"/>
      <c r="H93" s="138"/>
      <c r="I93" s="138"/>
      <c r="J93" s="140">
        <f>SUM(J56:J92)</f>
        <v>0</v>
      </c>
    </row>
    <row r="94" spans="1:10" x14ac:dyDescent="0.2">
      <c r="F94" s="86"/>
      <c r="G94" s="86"/>
      <c r="H94" s="86"/>
      <c r="I94" s="86"/>
      <c r="J94" s="87"/>
    </row>
    <row r="95" spans="1:10" x14ac:dyDescent="0.2">
      <c r="F95" s="86"/>
      <c r="G95" s="86"/>
      <c r="H95" s="86"/>
      <c r="I95" s="86"/>
      <c r="J95" s="87"/>
    </row>
    <row r="96" spans="1:10" x14ac:dyDescent="0.2">
      <c r="F96" s="86"/>
      <c r="G96" s="86"/>
      <c r="H96" s="86"/>
      <c r="I96" s="86"/>
      <c r="J96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B48:J48"/>
    <mergeCell ref="B50:J50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92:E92"/>
    <mergeCell ref="C87:E87"/>
    <mergeCell ref="C88:E88"/>
    <mergeCell ref="C89:E89"/>
    <mergeCell ref="C90:E90"/>
    <mergeCell ref="C91:E9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50" t="s">
        <v>7</v>
      </c>
      <c r="B2" s="49"/>
      <c r="C2" s="234"/>
      <c r="D2" s="234"/>
      <c r="E2" s="234"/>
      <c r="F2" s="234"/>
      <c r="G2" s="235"/>
    </row>
    <row r="3" spans="1:7" ht="24.95" customHeight="1" x14ac:dyDescent="0.2">
      <c r="A3" s="50" t="s">
        <v>8</v>
      </c>
      <c r="B3" s="49"/>
      <c r="C3" s="234"/>
      <c r="D3" s="234"/>
      <c r="E3" s="234"/>
      <c r="F3" s="234"/>
      <c r="G3" s="235"/>
    </row>
    <row r="4" spans="1:7" ht="24.95" customHeight="1" x14ac:dyDescent="0.2">
      <c r="A4" s="50" t="s">
        <v>9</v>
      </c>
      <c r="B4" s="49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2" activePane="bottomLeft" state="frozen"/>
      <selection pane="bottomLeft" activeCell="F9" sqref="F9:F35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60</v>
      </c>
      <c r="C4" s="240" t="s">
        <v>61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76</v>
      </c>
      <c r="C8" s="175" t="s">
        <v>77</v>
      </c>
      <c r="D8" s="159"/>
      <c r="E8" s="160"/>
      <c r="F8" s="161"/>
      <c r="G8" s="161">
        <f>SUMIF(AG9:AG16,"&lt;&gt;NOR",G9:G16)</f>
        <v>0</v>
      </c>
      <c r="H8" s="161"/>
      <c r="I8" s="161">
        <f>SUM(I9:I16)</f>
        <v>0</v>
      </c>
      <c r="J8" s="161"/>
      <c r="K8" s="161">
        <f>SUM(K9:K16)</f>
        <v>686245.53</v>
      </c>
      <c r="L8" s="161"/>
      <c r="M8" s="161">
        <f>SUM(M9:M16)</f>
        <v>0</v>
      </c>
      <c r="N8" s="161"/>
      <c r="O8" s="161">
        <f>SUM(O9:O16)</f>
        <v>349.25</v>
      </c>
      <c r="P8" s="161"/>
      <c r="Q8" s="162">
        <f>SUM(Q9:Q16)</f>
        <v>0</v>
      </c>
      <c r="R8" s="156"/>
      <c r="S8" s="156"/>
      <c r="T8" s="156"/>
      <c r="U8" s="156"/>
      <c r="V8" s="156">
        <f>SUM(V9:V16)</f>
        <v>714.94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179</v>
      </c>
      <c r="C9" s="176" t="s">
        <v>180</v>
      </c>
      <c r="D9" s="171" t="s">
        <v>181</v>
      </c>
      <c r="E9" s="172">
        <v>1419.25</v>
      </c>
      <c r="F9" s="173"/>
      <c r="G9" s="173">
        <f t="shared" ref="G9:G16" si="0">ROUND(E9*F9,2)</f>
        <v>0</v>
      </c>
      <c r="H9" s="173">
        <v>0</v>
      </c>
      <c r="I9" s="173">
        <f t="shared" ref="I9:I16" si="1">ROUND(E9*H9,2)</f>
        <v>0</v>
      </c>
      <c r="J9" s="173">
        <v>117.5</v>
      </c>
      <c r="K9" s="173">
        <f t="shared" ref="K9:K16" si="2">ROUND(E9*J9,2)</f>
        <v>166761.88</v>
      </c>
      <c r="L9" s="173">
        <v>21</v>
      </c>
      <c r="M9" s="173">
        <f t="shared" ref="M9:M16" si="3">G9*(1+L9/100)</f>
        <v>0</v>
      </c>
      <c r="N9" s="173">
        <v>0</v>
      </c>
      <c r="O9" s="173">
        <f t="shared" ref="O9:O16" si="4">ROUND(E9*N9,2)</f>
        <v>0</v>
      </c>
      <c r="P9" s="173">
        <v>0</v>
      </c>
      <c r="Q9" s="174">
        <f t="shared" ref="Q9:Q16" si="5">ROUND(E9*P9,2)</f>
        <v>0</v>
      </c>
      <c r="R9" s="155"/>
      <c r="S9" s="155" t="s">
        <v>182</v>
      </c>
      <c r="T9" s="155" t="s">
        <v>183</v>
      </c>
      <c r="U9" s="155">
        <v>0.11</v>
      </c>
      <c r="V9" s="155">
        <f t="shared" ref="V9:V16" si="6">ROUND(E9*U9,2)</f>
        <v>156.12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69">
        <v>2</v>
      </c>
      <c r="B10" s="170" t="s">
        <v>186</v>
      </c>
      <c r="C10" s="176" t="s">
        <v>187</v>
      </c>
      <c r="D10" s="171" t="s">
        <v>181</v>
      </c>
      <c r="E10" s="172">
        <v>1419.25</v>
      </c>
      <c r="F10" s="173"/>
      <c r="G10" s="173">
        <f t="shared" si="0"/>
        <v>0</v>
      </c>
      <c r="H10" s="173">
        <v>0</v>
      </c>
      <c r="I10" s="173">
        <f t="shared" si="1"/>
        <v>0</v>
      </c>
      <c r="J10" s="173">
        <v>23.8</v>
      </c>
      <c r="K10" s="173">
        <f t="shared" si="2"/>
        <v>33778.15</v>
      </c>
      <c r="L10" s="173">
        <v>21</v>
      </c>
      <c r="M10" s="173">
        <f t="shared" si="3"/>
        <v>0</v>
      </c>
      <c r="N10" s="173">
        <v>0</v>
      </c>
      <c r="O10" s="173">
        <f t="shared" si="4"/>
        <v>0</v>
      </c>
      <c r="P10" s="173">
        <v>0</v>
      </c>
      <c r="Q10" s="174">
        <f t="shared" si="5"/>
        <v>0</v>
      </c>
      <c r="R10" s="155"/>
      <c r="S10" s="155" t="s">
        <v>182</v>
      </c>
      <c r="T10" s="155" t="s">
        <v>183</v>
      </c>
      <c r="U10" s="155">
        <v>4.3099999999999999E-2</v>
      </c>
      <c r="V10" s="155">
        <f t="shared" si="6"/>
        <v>61.17</v>
      </c>
      <c r="W10" s="155"/>
      <c r="X10" s="155" t="s">
        <v>184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185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69">
        <v>3</v>
      </c>
      <c r="B11" s="170" t="s">
        <v>188</v>
      </c>
      <c r="C11" s="176" t="s">
        <v>189</v>
      </c>
      <c r="D11" s="171" t="s">
        <v>181</v>
      </c>
      <c r="E11" s="172">
        <v>2450.4499999999998</v>
      </c>
      <c r="F11" s="173"/>
      <c r="G11" s="173">
        <f t="shared" si="0"/>
        <v>0</v>
      </c>
      <c r="H11" s="173">
        <v>0</v>
      </c>
      <c r="I11" s="173">
        <f t="shared" si="1"/>
        <v>0</v>
      </c>
      <c r="J11" s="173">
        <v>45.5</v>
      </c>
      <c r="K11" s="173">
        <f t="shared" si="2"/>
        <v>111495.48</v>
      </c>
      <c r="L11" s="173">
        <v>21</v>
      </c>
      <c r="M11" s="173">
        <f t="shared" si="3"/>
        <v>0</v>
      </c>
      <c r="N11" s="173">
        <v>0</v>
      </c>
      <c r="O11" s="173">
        <f t="shared" si="4"/>
        <v>0</v>
      </c>
      <c r="P11" s="173">
        <v>0</v>
      </c>
      <c r="Q11" s="174">
        <f t="shared" si="5"/>
        <v>0</v>
      </c>
      <c r="R11" s="155"/>
      <c r="S11" s="155" t="s">
        <v>182</v>
      </c>
      <c r="T11" s="155" t="s">
        <v>183</v>
      </c>
      <c r="U11" s="155">
        <v>7.3999999999999996E-2</v>
      </c>
      <c r="V11" s="155">
        <f t="shared" si="6"/>
        <v>181.33</v>
      </c>
      <c r="W11" s="155"/>
      <c r="X11" s="155" t="s">
        <v>184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69">
        <v>4</v>
      </c>
      <c r="B12" s="170" t="s">
        <v>190</v>
      </c>
      <c r="C12" s="176" t="s">
        <v>191</v>
      </c>
      <c r="D12" s="171" t="s">
        <v>181</v>
      </c>
      <c r="E12" s="172">
        <v>194.02500000000001</v>
      </c>
      <c r="F12" s="173"/>
      <c r="G12" s="173">
        <f t="shared" si="0"/>
        <v>0</v>
      </c>
      <c r="H12" s="173">
        <v>0</v>
      </c>
      <c r="I12" s="173">
        <f t="shared" si="1"/>
        <v>0</v>
      </c>
      <c r="J12" s="173">
        <v>267</v>
      </c>
      <c r="K12" s="173">
        <f t="shared" si="2"/>
        <v>51804.68</v>
      </c>
      <c r="L12" s="173">
        <v>21</v>
      </c>
      <c r="M12" s="173">
        <f t="shared" si="3"/>
        <v>0</v>
      </c>
      <c r="N12" s="173">
        <v>0</v>
      </c>
      <c r="O12" s="173">
        <f t="shared" si="4"/>
        <v>0</v>
      </c>
      <c r="P12" s="173">
        <v>0</v>
      </c>
      <c r="Q12" s="174">
        <f t="shared" si="5"/>
        <v>0</v>
      </c>
      <c r="R12" s="155"/>
      <c r="S12" s="155" t="s">
        <v>182</v>
      </c>
      <c r="T12" s="155" t="s">
        <v>183</v>
      </c>
      <c r="U12" s="155">
        <v>1.0999999999999999E-2</v>
      </c>
      <c r="V12" s="155">
        <f t="shared" si="6"/>
        <v>2.13</v>
      </c>
      <c r="W12" s="155"/>
      <c r="X12" s="155" t="s">
        <v>184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185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69">
        <v>5</v>
      </c>
      <c r="B13" s="170" t="s">
        <v>192</v>
      </c>
      <c r="C13" s="176" t="s">
        <v>193</v>
      </c>
      <c r="D13" s="171" t="s">
        <v>181</v>
      </c>
      <c r="E13" s="172">
        <v>1225.2249999999999</v>
      </c>
      <c r="F13" s="173"/>
      <c r="G13" s="173">
        <f t="shared" si="0"/>
        <v>0</v>
      </c>
      <c r="H13" s="173">
        <v>0</v>
      </c>
      <c r="I13" s="173">
        <f t="shared" si="1"/>
        <v>0</v>
      </c>
      <c r="J13" s="173">
        <v>68.099999999999994</v>
      </c>
      <c r="K13" s="173">
        <f t="shared" si="2"/>
        <v>83437.820000000007</v>
      </c>
      <c r="L13" s="173">
        <v>21</v>
      </c>
      <c r="M13" s="173">
        <f t="shared" si="3"/>
        <v>0</v>
      </c>
      <c r="N13" s="173">
        <v>0</v>
      </c>
      <c r="O13" s="173">
        <f t="shared" si="4"/>
        <v>0</v>
      </c>
      <c r="P13" s="173">
        <v>0</v>
      </c>
      <c r="Q13" s="174">
        <f t="shared" si="5"/>
        <v>0</v>
      </c>
      <c r="R13" s="155"/>
      <c r="S13" s="155" t="s">
        <v>182</v>
      </c>
      <c r="T13" s="155" t="s">
        <v>183</v>
      </c>
      <c r="U13" s="155">
        <v>5.2999999999999999E-2</v>
      </c>
      <c r="V13" s="155">
        <f t="shared" si="6"/>
        <v>64.94</v>
      </c>
      <c r="W13" s="155"/>
      <c r="X13" s="155" t="s">
        <v>184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185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69">
        <v>6</v>
      </c>
      <c r="B14" s="170" t="s">
        <v>194</v>
      </c>
      <c r="C14" s="176" t="s">
        <v>195</v>
      </c>
      <c r="D14" s="171" t="s">
        <v>181</v>
      </c>
      <c r="E14" s="172">
        <v>194.02500000000001</v>
      </c>
      <c r="F14" s="173"/>
      <c r="G14" s="173">
        <f t="shared" si="0"/>
        <v>0</v>
      </c>
      <c r="H14" s="173">
        <v>0</v>
      </c>
      <c r="I14" s="173">
        <f t="shared" si="1"/>
        <v>0</v>
      </c>
      <c r="J14" s="173">
        <v>16.600000000000001</v>
      </c>
      <c r="K14" s="173">
        <f t="shared" si="2"/>
        <v>3220.82</v>
      </c>
      <c r="L14" s="173">
        <v>21</v>
      </c>
      <c r="M14" s="173">
        <f t="shared" si="3"/>
        <v>0</v>
      </c>
      <c r="N14" s="173">
        <v>0</v>
      </c>
      <c r="O14" s="173">
        <f t="shared" si="4"/>
        <v>0</v>
      </c>
      <c r="P14" s="173">
        <v>0</v>
      </c>
      <c r="Q14" s="174">
        <f t="shared" si="5"/>
        <v>0</v>
      </c>
      <c r="R14" s="155"/>
      <c r="S14" s="155" t="s">
        <v>182</v>
      </c>
      <c r="T14" s="155" t="s">
        <v>183</v>
      </c>
      <c r="U14" s="155">
        <v>8.9999999999999993E-3</v>
      </c>
      <c r="V14" s="155">
        <f t="shared" si="6"/>
        <v>1.75</v>
      </c>
      <c r="W14" s="155"/>
      <c r="X14" s="155" t="s">
        <v>184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185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69">
        <v>7</v>
      </c>
      <c r="B15" s="170" t="s">
        <v>196</v>
      </c>
      <c r="C15" s="176" t="s">
        <v>197</v>
      </c>
      <c r="D15" s="171" t="s">
        <v>181</v>
      </c>
      <c r="E15" s="172">
        <v>1225.2249999999999</v>
      </c>
      <c r="F15" s="173"/>
      <c r="G15" s="173">
        <f t="shared" si="0"/>
        <v>0</v>
      </c>
      <c r="H15" s="173">
        <v>0</v>
      </c>
      <c r="I15" s="173">
        <f t="shared" si="1"/>
        <v>0</v>
      </c>
      <c r="J15" s="173">
        <v>124</v>
      </c>
      <c r="K15" s="173">
        <f t="shared" si="2"/>
        <v>151927.9</v>
      </c>
      <c r="L15" s="173">
        <v>21</v>
      </c>
      <c r="M15" s="173">
        <f t="shared" si="3"/>
        <v>0</v>
      </c>
      <c r="N15" s="173">
        <v>0</v>
      </c>
      <c r="O15" s="173">
        <f t="shared" si="4"/>
        <v>0</v>
      </c>
      <c r="P15" s="173">
        <v>0</v>
      </c>
      <c r="Q15" s="174">
        <f t="shared" si="5"/>
        <v>0</v>
      </c>
      <c r="R15" s="155"/>
      <c r="S15" s="155" t="s">
        <v>182</v>
      </c>
      <c r="T15" s="155" t="s">
        <v>183</v>
      </c>
      <c r="U15" s="155">
        <v>0.20200000000000001</v>
      </c>
      <c r="V15" s="155">
        <f t="shared" si="6"/>
        <v>247.5</v>
      </c>
      <c r="W15" s="155"/>
      <c r="X15" s="155" t="s">
        <v>184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185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69">
        <v>8</v>
      </c>
      <c r="B16" s="170" t="s">
        <v>198</v>
      </c>
      <c r="C16" s="176" t="s">
        <v>199</v>
      </c>
      <c r="D16" s="171" t="s">
        <v>200</v>
      </c>
      <c r="E16" s="172">
        <v>349.245</v>
      </c>
      <c r="F16" s="173"/>
      <c r="G16" s="173">
        <f t="shared" si="0"/>
        <v>0</v>
      </c>
      <c r="H16" s="173">
        <v>0</v>
      </c>
      <c r="I16" s="173">
        <f t="shared" si="1"/>
        <v>0</v>
      </c>
      <c r="J16" s="173">
        <v>240</v>
      </c>
      <c r="K16" s="173">
        <f t="shared" si="2"/>
        <v>83818.8</v>
      </c>
      <c r="L16" s="173">
        <v>21</v>
      </c>
      <c r="M16" s="173">
        <f t="shared" si="3"/>
        <v>0</v>
      </c>
      <c r="N16" s="173">
        <v>1</v>
      </c>
      <c r="O16" s="173">
        <f t="shared" si="4"/>
        <v>349.25</v>
      </c>
      <c r="P16" s="173">
        <v>0</v>
      </c>
      <c r="Q16" s="174">
        <f t="shared" si="5"/>
        <v>0</v>
      </c>
      <c r="R16" s="155"/>
      <c r="S16" s="155" t="s">
        <v>201</v>
      </c>
      <c r="T16" s="155" t="s">
        <v>202</v>
      </c>
      <c r="U16" s="155">
        <v>0</v>
      </c>
      <c r="V16" s="155">
        <f t="shared" si="6"/>
        <v>0</v>
      </c>
      <c r="W16" s="155"/>
      <c r="X16" s="155" t="s">
        <v>184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185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57" t="s">
        <v>177</v>
      </c>
      <c r="B17" s="158" t="s">
        <v>78</v>
      </c>
      <c r="C17" s="175" t="s">
        <v>79</v>
      </c>
      <c r="D17" s="159"/>
      <c r="E17" s="160"/>
      <c r="F17" s="161"/>
      <c r="G17" s="161">
        <f>SUMIF(AG18:AG22,"&lt;&gt;NOR",G18:G22)</f>
        <v>0</v>
      </c>
      <c r="H17" s="161"/>
      <c r="I17" s="161">
        <f>SUM(I18:I22)</f>
        <v>0</v>
      </c>
      <c r="J17" s="161"/>
      <c r="K17" s="161">
        <f>SUM(K18:K22)</f>
        <v>2873873.31</v>
      </c>
      <c r="L17" s="161"/>
      <c r="M17" s="161">
        <f>SUM(M18:M22)</f>
        <v>0</v>
      </c>
      <c r="N17" s="161"/>
      <c r="O17" s="161">
        <f>SUM(O18:O22)</f>
        <v>0</v>
      </c>
      <c r="P17" s="161"/>
      <c r="Q17" s="162">
        <f>SUM(Q18:Q22)</f>
        <v>0</v>
      </c>
      <c r="R17" s="156"/>
      <c r="S17" s="156"/>
      <c r="T17" s="156"/>
      <c r="U17" s="156"/>
      <c r="V17" s="156">
        <f>SUM(V18:V22)</f>
        <v>4.5600000000000005</v>
      </c>
      <c r="W17" s="156"/>
      <c r="X17" s="156"/>
      <c r="AG17" t="s">
        <v>178</v>
      </c>
    </row>
    <row r="18" spans="1:60" ht="22.5" outlineLevel="1" x14ac:dyDescent="0.2">
      <c r="A18" s="169">
        <v>9</v>
      </c>
      <c r="B18" s="170" t="s">
        <v>203</v>
      </c>
      <c r="C18" s="176" t="s">
        <v>204</v>
      </c>
      <c r="D18" s="171" t="s">
        <v>205</v>
      </c>
      <c r="E18" s="172">
        <v>720</v>
      </c>
      <c r="F18" s="173"/>
      <c r="G18" s="173">
        <f>ROUND(E18*F18,2)</f>
        <v>0</v>
      </c>
      <c r="H18" s="173">
        <v>0</v>
      </c>
      <c r="I18" s="173">
        <f>ROUND(E18*H18,2)</f>
        <v>0</v>
      </c>
      <c r="J18" s="173">
        <v>3720</v>
      </c>
      <c r="K18" s="173">
        <f>ROUND(E18*J18,2)</f>
        <v>2678400</v>
      </c>
      <c r="L18" s="173">
        <v>21</v>
      </c>
      <c r="M18" s="173">
        <f>G18*(1+L18/100)</f>
        <v>0</v>
      </c>
      <c r="N18" s="173">
        <v>0</v>
      </c>
      <c r="O18" s="173">
        <f>ROUND(E18*N18,2)</f>
        <v>0</v>
      </c>
      <c r="P18" s="173">
        <v>0</v>
      </c>
      <c r="Q18" s="174">
        <f>ROUND(E18*P18,2)</f>
        <v>0</v>
      </c>
      <c r="R18" s="155"/>
      <c r="S18" s="155" t="s">
        <v>201</v>
      </c>
      <c r="T18" s="155" t="s">
        <v>206</v>
      </c>
      <c r="U18" s="155">
        <v>0</v>
      </c>
      <c r="V18" s="155">
        <f>ROUND(E18*U18,2)</f>
        <v>0</v>
      </c>
      <c r="W18" s="155"/>
      <c r="X18" s="155" t="s">
        <v>184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207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69">
        <v>10</v>
      </c>
      <c r="B19" s="170" t="s">
        <v>190</v>
      </c>
      <c r="C19" s="176" t="s">
        <v>191</v>
      </c>
      <c r="D19" s="171" t="s">
        <v>181</v>
      </c>
      <c r="E19" s="172">
        <v>217.26288</v>
      </c>
      <c r="F19" s="173"/>
      <c r="G19" s="173">
        <f>ROUND(E19*F19,2)</f>
        <v>0</v>
      </c>
      <c r="H19" s="173">
        <v>0</v>
      </c>
      <c r="I19" s="173">
        <f>ROUND(E19*H19,2)</f>
        <v>0</v>
      </c>
      <c r="J19" s="173">
        <v>267</v>
      </c>
      <c r="K19" s="173">
        <f>ROUND(E19*J19,2)</f>
        <v>58009.19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4">
        <f>ROUND(E19*P19,2)</f>
        <v>0</v>
      </c>
      <c r="R19" s="155"/>
      <c r="S19" s="155" t="s">
        <v>182</v>
      </c>
      <c r="T19" s="155" t="s">
        <v>183</v>
      </c>
      <c r="U19" s="155">
        <v>1.0999999999999999E-2</v>
      </c>
      <c r="V19" s="155">
        <f>ROUND(E19*U19,2)</f>
        <v>2.39</v>
      </c>
      <c r="W19" s="155"/>
      <c r="X19" s="155" t="s">
        <v>184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207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69">
        <v>11</v>
      </c>
      <c r="B20" s="170" t="s">
        <v>194</v>
      </c>
      <c r="C20" s="176" t="s">
        <v>195</v>
      </c>
      <c r="D20" s="171" t="s">
        <v>181</v>
      </c>
      <c r="E20" s="172">
        <v>217.26288</v>
      </c>
      <c r="F20" s="173"/>
      <c r="G20" s="173">
        <f>ROUND(E20*F20,2)</f>
        <v>0</v>
      </c>
      <c r="H20" s="173">
        <v>0</v>
      </c>
      <c r="I20" s="173">
        <f>ROUND(E20*H20,2)</f>
        <v>0</v>
      </c>
      <c r="J20" s="173">
        <v>16.600000000000001</v>
      </c>
      <c r="K20" s="173">
        <f>ROUND(E20*J20,2)</f>
        <v>3606.56</v>
      </c>
      <c r="L20" s="173">
        <v>21</v>
      </c>
      <c r="M20" s="173">
        <f>G20*(1+L20/100)</f>
        <v>0</v>
      </c>
      <c r="N20" s="173">
        <v>0</v>
      </c>
      <c r="O20" s="173">
        <f>ROUND(E20*N20,2)</f>
        <v>0</v>
      </c>
      <c r="P20" s="173">
        <v>0</v>
      </c>
      <c r="Q20" s="174">
        <f>ROUND(E20*P20,2)</f>
        <v>0</v>
      </c>
      <c r="R20" s="155"/>
      <c r="S20" s="155" t="s">
        <v>182</v>
      </c>
      <c r="T20" s="155" t="s">
        <v>183</v>
      </c>
      <c r="U20" s="155">
        <v>0.01</v>
      </c>
      <c r="V20" s="155">
        <f>ROUND(E20*U20,2)</f>
        <v>2.17</v>
      </c>
      <c r="W20" s="155"/>
      <c r="X20" s="155" t="s">
        <v>184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207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69">
        <v>12</v>
      </c>
      <c r="B21" s="170" t="s">
        <v>198</v>
      </c>
      <c r="C21" s="176" t="s">
        <v>199</v>
      </c>
      <c r="D21" s="171" t="s">
        <v>200</v>
      </c>
      <c r="E21" s="172">
        <v>391.07317999999998</v>
      </c>
      <c r="F21" s="173"/>
      <c r="G21" s="173">
        <f>ROUND(E21*F21,2)</f>
        <v>0</v>
      </c>
      <c r="H21" s="173">
        <v>0</v>
      </c>
      <c r="I21" s="173">
        <f>ROUND(E21*H21,2)</f>
        <v>0</v>
      </c>
      <c r="J21" s="173">
        <v>240</v>
      </c>
      <c r="K21" s="173">
        <f>ROUND(E21*J21,2)</f>
        <v>93857.56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4">
        <f>ROUND(E21*P21,2)</f>
        <v>0</v>
      </c>
      <c r="R21" s="155"/>
      <c r="S21" s="155" t="s">
        <v>201</v>
      </c>
      <c r="T21" s="155" t="s">
        <v>202</v>
      </c>
      <c r="U21" s="155">
        <v>0</v>
      </c>
      <c r="V21" s="155">
        <f>ROUND(E21*U21,2)</f>
        <v>0</v>
      </c>
      <c r="W21" s="155"/>
      <c r="X21" s="155" t="s">
        <v>184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207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69">
        <v>13</v>
      </c>
      <c r="B22" s="170" t="s">
        <v>208</v>
      </c>
      <c r="C22" s="176" t="s">
        <v>209</v>
      </c>
      <c r="D22" s="171" t="s">
        <v>210</v>
      </c>
      <c r="E22" s="172">
        <v>1</v>
      </c>
      <c r="F22" s="173"/>
      <c r="G22" s="173">
        <f>ROUND(E22*F22,2)</f>
        <v>0</v>
      </c>
      <c r="H22" s="173">
        <v>0</v>
      </c>
      <c r="I22" s="173">
        <f>ROUND(E22*H22,2)</f>
        <v>0</v>
      </c>
      <c r="J22" s="173">
        <v>40000</v>
      </c>
      <c r="K22" s="173">
        <f>ROUND(E22*J22,2)</f>
        <v>40000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0</v>
      </c>
      <c r="Q22" s="174">
        <f>ROUND(E22*P22,2)</f>
        <v>0</v>
      </c>
      <c r="R22" s="155"/>
      <c r="S22" s="155" t="s">
        <v>201</v>
      </c>
      <c r="T22" s="155" t="s">
        <v>206</v>
      </c>
      <c r="U22" s="155">
        <v>0</v>
      </c>
      <c r="V22" s="155">
        <f>ROUND(E22*U22,2)</f>
        <v>0</v>
      </c>
      <c r="W22" s="155"/>
      <c r="X22" s="155" t="s">
        <v>184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207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57" t="s">
        <v>177</v>
      </c>
      <c r="B23" s="158" t="s">
        <v>80</v>
      </c>
      <c r="C23" s="175" t="s">
        <v>81</v>
      </c>
      <c r="D23" s="159"/>
      <c r="E23" s="160"/>
      <c r="F23" s="161"/>
      <c r="G23" s="161">
        <f>SUMIF(AG24:AG28,"&lt;&gt;NOR",G24:G28)</f>
        <v>0</v>
      </c>
      <c r="H23" s="161"/>
      <c r="I23" s="161">
        <f>SUM(I24:I28)</f>
        <v>891959.33</v>
      </c>
      <c r="J23" s="161"/>
      <c r="K23" s="161">
        <f>SUM(K24:K28)</f>
        <v>538030.33000000007</v>
      </c>
      <c r="L23" s="161"/>
      <c r="M23" s="161">
        <f>SUM(M24:M28)</f>
        <v>0</v>
      </c>
      <c r="N23" s="161"/>
      <c r="O23" s="161">
        <f>SUM(O24:O28)</f>
        <v>494.71</v>
      </c>
      <c r="P23" s="161"/>
      <c r="Q23" s="162">
        <f>SUM(Q24:Q28)</f>
        <v>0</v>
      </c>
      <c r="R23" s="156"/>
      <c r="S23" s="156"/>
      <c r="T23" s="156"/>
      <c r="U23" s="156"/>
      <c r="V23" s="156">
        <f>SUM(V24:V28)</f>
        <v>1158.79</v>
      </c>
      <c r="W23" s="156"/>
      <c r="X23" s="156"/>
      <c r="AG23" t="s">
        <v>178</v>
      </c>
    </row>
    <row r="24" spans="1:60" outlineLevel="1" x14ac:dyDescent="0.2">
      <c r="A24" s="169">
        <v>14</v>
      </c>
      <c r="B24" s="170" t="s">
        <v>211</v>
      </c>
      <c r="C24" s="176" t="s">
        <v>212</v>
      </c>
      <c r="D24" s="171" t="s">
        <v>181</v>
      </c>
      <c r="E24" s="172">
        <v>182.07</v>
      </c>
      <c r="F24" s="173"/>
      <c r="G24" s="173">
        <f>ROUND(E24*F24,2)</f>
        <v>0</v>
      </c>
      <c r="H24" s="173">
        <v>2657.97</v>
      </c>
      <c r="I24" s="173">
        <f>ROUND(E24*H24,2)</f>
        <v>483936.6</v>
      </c>
      <c r="J24" s="173">
        <v>287.02999999999997</v>
      </c>
      <c r="K24" s="173">
        <f>ROUND(E24*J24,2)</f>
        <v>52259.55</v>
      </c>
      <c r="L24" s="173">
        <v>21</v>
      </c>
      <c r="M24" s="173">
        <f>G24*(1+L24/100)</f>
        <v>0</v>
      </c>
      <c r="N24" s="173">
        <v>2.5249999999999999</v>
      </c>
      <c r="O24" s="173">
        <f>ROUND(E24*N24,2)</f>
        <v>459.73</v>
      </c>
      <c r="P24" s="173">
        <v>0</v>
      </c>
      <c r="Q24" s="174">
        <f>ROUND(E24*P24,2)</f>
        <v>0</v>
      </c>
      <c r="R24" s="155"/>
      <c r="S24" s="155" t="s">
        <v>182</v>
      </c>
      <c r="T24" s="155" t="s">
        <v>183</v>
      </c>
      <c r="U24" s="155">
        <v>0.48</v>
      </c>
      <c r="V24" s="155">
        <f>ROUND(E24*U24,2)</f>
        <v>87.39</v>
      </c>
      <c r="W24" s="155"/>
      <c r="X24" s="155" t="s">
        <v>184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207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69">
        <v>15</v>
      </c>
      <c r="B25" s="170" t="s">
        <v>213</v>
      </c>
      <c r="C25" s="176" t="s">
        <v>214</v>
      </c>
      <c r="D25" s="171" t="s">
        <v>215</v>
      </c>
      <c r="E25" s="172">
        <v>569.4</v>
      </c>
      <c r="F25" s="173"/>
      <c r="G25" s="173">
        <f>ROUND(E25*F25,2)</f>
        <v>0</v>
      </c>
      <c r="H25" s="173">
        <v>161.61000000000001</v>
      </c>
      <c r="I25" s="173">
        <f>ROUND(E25*H25,2)</f>
        <v>92020.73</v>
      </c>
      <c r="J25" s="173">
        <v>418.39</v>
      </c>
      <c r="K25" s="173">
        <f>ROUND(E25*J25,2)</f>
        <v>238231.27</v>
      </c>
      <c r="L25" s="173">
        <v>21</v>
      </c>
      <c r="M25" s="173">
        <f>G25*(1+L25/100)</f>
        <v>0</v>
      </c>
      <c r="N25" s="173">
        <v>3.9199999999999999E-2</v>
      </c>
      <c r="O25" s="173">
        <f>ROUND(E25*N25,2)</f>
        <v>22.32</v>
      </c>
      <c r="P25" s="173">
        <v>0</v>
      </c>
      <c r="Q25" s="174">
        <f>ROUND(E25*P25,2)</f>
        <v>0</v>
      </c>
      <c r="R25" s="155"/>
      <c r="S25" s="155" t="s">
        <v>182</v>
      </c>
      <c r="T25" s="155" t="s">
        <v>183</v>
      </c>
      <c r="U25" s="155">
        <v>1.05</v>
      </c>
      <c r="V25" s="155">
        <f>ROUND(E25*U25,2)</f>
        <v>597.87</v>
      </c>
      <c r="W25" s="155"/>
      <c r="X25" s="155" t="s">
        <v>184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207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69">
        <v>16</v>
      </c>
      <c r="B26" s="170" t="s">
        <v>216</v>
      </c>
      <c r="C26" s="176" t="s">
        <v>217</v>
      </c>
      <c r="D26" s="171" t="s">
        <v>215</v>
      </c>
      <c r="E26" s="172">
        <v>569.4</v>
      </c>
      <c r="F26" s="173"/>
      <c r="G26" s="173">
        <f>ROUND(E26*F26,2)</f>
        <v>0</v>
      </c>
      <c r="H26" s="173">
        <v>0</v>
      </c>
      <c r="I26" s="173">
        <f>ROUND(E26*H26,2)</f>
        <v>0</v>
      </c>
      <c r="J26" s="173">
        <v>129</v>
      </c>
      <c r="K26" s="173">
        <f>ROUND(E26*J26,2)</f>
        <v>73452.600000000006</v>
      </c>
      <c r="L26" s="173">
        <v>21</v>
      </c>
      <c r="M26" s="173">
        <f>G26*(1+L26/100)</f>
        <v>0</v>
      </c>
      <c r="N26" s="173">
        <v>0</v>
      </c>
      <c r="O26" s="173">
        <f>ROUND(E26*N26,2)</f>
        <v>0</v>
      </c>
      <c r="P26" s="173">
        <v>0</v>
      </c>
      <c r="Q26" s="174">
        <f>ROUND(E26*P26,2)</f>
        <v>0</v>
      </c>
      <c r="R26" s="155"/>
      <c r="S26" s="155" t="s">
        <v>182</v>
      </c>
      <c r="T26" s="155" t="s">
        <v>183</v>
      </c>
      <c r="U26" s="155">
        <v>0.32</v>
      </c>
      <c r="V26" s="155">
        <f>ROUND(E26*U26,2)</f>
        <v>182.21</v>
      </c>
      <c r="W26" s="155"/>
      <c r="X26" s="155" t="s">
        <v>184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207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69">
        <v>17</v>
      </c>
      <c r="B27" s="170" t="s">
        <v>218</v>
      </c>
      <c r="C27" s="176" t="s">
        <v>219</v>
      </c>
      <c r="D27" s="171" t="s">
        <v>220</v>
      </c>
      <c r="E27" s="172">
        <v>12.381</v>
      </c>
      <c r="F27" s="173"/>
      <c r="G27" s="173">
        <f>ROUND(E27*F27,2)</f>
        <v>0</v>
      </c>
      <c r="H27" s="173">
        <v>25523.14</v>
      </c>
      <c r="I27" s="173">
        <f>ROUND(E27*H27,2)</f>
        <v>316002</v>
      </c>
      <c r="J27" s="173">
        <v>12586.86</v>
      </c>
      <c r="K27" s="173">
        <f>ROUND(E27*J27,2)</f>
        <v>155837.91</v>
      </c>
      <c r="L27" s="173">
        <v>21</v>
      </c>
      <c r="M27" s="173">
        <f>G27*(1+L27/100)</f>
        <v>0</v>
      </c>
      <c r="N27" s="173">
        <v>1.0211600000000001</v>
      </c>
      <c r="O27" s="173">
        <f>ROUND(E27*N27,2)</f>
        <v>12.64</v>
      </c>
      <c r="P27" s="173">
        <v>0</v>
      </c>
      <c r="Q27" s="174">
        <f>ROUND(E27*P27,2)</f>
        <v>0</v>
      </c>
      <c r="R27" s="155"/>
      <c r="S27" s="155" t="s">
        <v>182</v>
      </c>
      <c r="T27" s="155" t="s">
        <v>183</v>
      </c>
      <c r="U27" s="155">
        <v>23.53</v>
      </c>
      <c r="V27" s="155">
        <f>ROUND(E27*U27,2)</f>
        <v>291.32</v>
      </c>
      <c r="W27" s="155"/>
      <c r="X27" s="155" t="s">
        <v>184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207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69">
        <v>18</v>
      </c>
      <c r="B28" s="170" t="s">
        <v>221</v>
      </c>
      <c r="C28" s="176" t="s">
        <v>222</v>
      </c>
      <c r="D28" s="171" t="s">
        <v>215</v>
      </c>
      <c r="E28" s="172">
        <v>104.28</v>
      </c>
      <c r="F28" s="173"/>
      <c r="G28" s="173">
        <f>ROUND(E28*F28,2)</f>
        <v>0</v>
      </c>
      <c r="H28" s="173">
        <v>0</v>
      </c>
      <c r="I28" s="173">
        <f>ROUND(E28*H28,2)</f>
        <v>0</v>
      </c>
      <c r="J28" s="173">
        <v>175</v>
      </c>
      <c r="K28" s="173">
        <f>ROUND(E28*J28,2)</f>
        <v>18249</v>
      </c>
      <c r="L28" s="173">
        <v>21</v>
      </c>
      <c r="M28" s="173">
        <f>G28*(1+L28/100)</f>
        <v>0</v>
      </c>
      <c r="N28" s="173">
        <v>1.7000000000000001E-4</v>
      </c>
      <c r="O28" s="173">
        <f>ROUND(E28*N28,2)</f>
        <v>0.02</v>
      </c>
      <c r="P28" s="173">
        <v>0</v>
      </c>
      <c r="Q28" s="174">
        <f>ROUND(E28*P28,2)</f>
        <v>0</v>
      </c>
      <c r="R28" s="155"/>
      <c r="S28" s="155" t="s">
        <v>201</v>
      </c>
      <c r="T28" s="155" t="s">
        <v>223</v>
      </c>
      <c r="U28" s="155">
        <v>0</v>
      </c>
      <c r="V28" s="155">
        <f>ROUND(E28*U28,2)</f>
        <v>0</v>
      </c>
      <c r="W28" s="155"/>
      <c r="X28" s="155" t="s">
        <v>184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207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57" t="s">
        <v>177</v>
      </c>
      <c r="B29" s="158" t="s">
        <v>106</v>
      </c>
      <c r="C29" s="175" t="s">
        <v>107</v>
      </c>
      <c r="D29" s="159"/>
      <c r="E29" s="160"/>
      <c r="F29" s="161"/>
      <c r="G29" s="161">
        <f>SUMIF(AG30:AG30,"&lt;&gt;NOR",G30:G30)</f>
        <v>0</v>
      </c>
      <c r="H29" s="161"/>
      <c r="I29" s="161">
        <f>SUM(I30:I30)</f>
        <v>30778.959999999999</v>
      </c>
      <c r="J29" s="161"/>
      <c r="K29" s="161">
        <f>SUM(K30:K30)</f>
        <v>15220.94</v>
      </c>
      <c r="L29" s="161"/>
      <c r="M29" s="161">
        <f>SUM(M30:M30)</f>
        <v>0</v>
      </c>
      <c r="N29" s="161"/>
      <c r="O29" s="161">
        <f>SUM(O30:O30)</f>
        <v>36.81</v>
      </c>
      <c r="P29" s="161"/>
      <c r="Q29" s="162">
        <f>SUM(Q30:Q30)</f>
        <v>0</v>
      </c>
      <c r="R29" s="156"/>
      <c r="S29" s="156"/>
      <c r="T29" s="156"/>
      <c r="U29" s="156"/>
      <c r="V29" s="156">
        <f>SUM(V30:V30)</f>
        <v>37.619999999999997</v>
      </c>
      <c r="W29" s="156"/>
      <c r="X29" s="156"/>
      <c r="AG29" t="s">
        <v>178</v>
      </c>
    </row>
    <row r="30" spans="1:60" ht="22.5" outlineLevel="1" x14ac:dyDescent="0.2">
      <c r="A30" s="169">
        <v>19</v>
      </c>
      <c r="B30" s="170" t="s">
        <v>224</v>
      </c>
      <c r="C30" s="176" t="s">
        <v>225</v>
      </c>
      <c r="D30" s="171" t="s">
        <v>181</v>
      </c>
      <c r="E30" s="172">
        <v>14.58</v>
      </c>
      <c r="F30" s="173"/>
      <c r="G30" s="173">
        <f>ROUND(E30*F30,2)</f>
        <v>0</v>
      </c>
      <c r="H30" s="173">
        <v>2111.04</v>
      </c>
      <c r="I30" s="173">
        <f>ROUND(E30*H30,2)</f>
        <v>30778.959999999999</v>
      </c>
      <c r="J30" s="173">
        <v>1043.96</v>
      </c>
      <c r="K30" s="173">
        <f>ROUND(E30*J30,2)</f>
        <v>15220.94</v>
      </c>
      <c r="L30" s="173">
        <v>21</v>
      </c>
      <c r="M30" s="173">
        <f>G30*(1+L30/100)</f>
        <v>0</v>
      </c>
      <c r="N30" s="173">
        <v>2.5249999999999999</v>
      </c>
      <c r="O30" s="173">
        <f>ROUND(E30*N30,2)</f>
        <v>36.81</v>
      </c>
      <c r="P30" s="173">
        <v>0</v>
      </c>
      <c r="Q30" s="174">
        <f>ROUND(E30*P30,2)</f>
        <v>0</v>
      </c>
      <c r="R30" s="155"/>
      <c r="S30" s="155" t="s">
        <v>182</v>
      </c>
      <c r="T30" s="155" t="s">
        <v>183</v>
      </c>
      <c r="U30" s="155">
        <v>2.58</v>
      </c>
      <c r="V30" s="155">
        <f>ROUND(E30*U30,2)</f>
        <v>37.619999999999997</v>
      </c>
      <c r="W30" s="155"/>
      <c r="X30" s="155" t="s">
        <v>184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185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57" t="s">
        <v>177</v>
      </c>
      <c r="B31" s="158" t="s">
        <v>114</v>
      </c>
      <c r="C31" s="175" t="s">
        <v>115</v>
      </c>
      <c r="D31" s="159"/>
      <c r="E31" s="160"/>
      <c r="F31" s="161"/>
      <c r="G31" s="161">
        <f>SUMIF(AG32:AG32,"&lt;&gt;NOR",G32:G32)</f>
        <v>0</v>
      </c>
      <c r="H31" s="161"/>
      <c r="I31" s="161">
        <f>SUM(I32:I32)</f>
        <v>0</v>
      </c>
      <c r="J31" s="161"/>
      <c r="K31" s="161">
        <f>SUM(K32:K32)</f>
        <v>63767.56</v>
      </c>
      <c r="L31" s="161"/>
      <c r="M31" s="161">
        <f>SUM(M32:M32)</f>
        <v>0</v>
      </c>
      <c r="N31" s="161"/>
      <c r="O31" s="161">
        <f>SUM(O32:O32)</f>
        <v>0</v>
      </c>
      <c r="P31" s="161"/>
      <c r="Q31" s="162">
        <f>SUM(Q32:Q32)</f>
        <v>0</v>
      </c>
      <c r="R31" s="156"/>
      <c r="S31" s="156"/>
      <c r="T31" s="156"/>
      <c r="U31" s="156"/>
      <c r="V31" s="156">
        <f>SUM(V32:V32)</f>
        <v>70.459999999999994</v>
      </c>
      <c r="W31" s="156"/>
      <c r="X31" s="156"/>
      <c r="AG31" t="s">
        <v>178</v>
      </c>
    </row>
    <row r="32" spans="1:60" outlineLevel="1" x14ac:dyDescent="0.2">
      <c r="A32" s="169">
        <v>20</v>
      </c>
      <c r="B32" s="170" t="s">
        <v>226</v>
      </c>
      <c r="C32" s="176" t="s">
        <v>227</v>
      </c>
      <c r="D32" s="171" t="s">
        <v>220</v>
      </c>
      <c r="E32" s="172">
        <v>880.76743999999997</v>
      </c>
      <c r="F32" s="173"/>
      <c r="G32" s="173">
        <f>ROUND(E32*F32,2)</f>
        <v>0</v>
      </c>
      <c r="H32" s="173">
        <v>0</v>
      </c>
      <c r="I32" s="173">
        <f>ROUND(E32*H32,2)</f>
        <v>0</v>
      </c>
      <c r="J32" s="173">
        <v>72.400000000000006</v>
      </c>
      <c r="K32" s="173">
        <f>ROUND(E32*J32,2)</f>
        <v>63767.56</v>
      </c>
      <c r="L32" s="173">
        <v>21</v>
      </c>
      <c r="M32" s="173">
        <f>G32*(1+L32/100)</f>
        <v>0</v>
      </c>
      <c r="N32" s="173">
        <v>0</v>
      </c>
      <c r="O32" s="173">
        <f>ROUND(E32*N32,2)</f>
        <v>0</v>
      </c>
      <c r="P32" s="173">
        <v>0</v>
      </c>
      <c r="Q32" s="174">
        <f>ROUND(E32*P32,2)</f>
        <v>0</v>
      </c>
      <c r="R32" s="155"/>
      <c r="S32" s="155" t="s">
        <v>182</v>
      </c>
      <c r="T32" s="155" t="s">
        <v>183</v>
      </c>
      <c r="U32" s="155">
        <v>0.08</v>
      </c>
      <c r="V32" s="155">
        <f>ROUND(E32*U32,2)</f>
        <v>70.459999999999994</v>
      </c>
      <c r="W32" s="155"/>
      <c r="X32" s="155" t="s">
        <v>228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229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57" t="s">
        <v>177</v>
      </c>
      <c r="B33" s="158" t="s">
        <v>144</v>
      </c>
      <c r="C33" s="175" t="s">
        <v>145</v>
      </c>
      <c r="D33" s="159"/>
      <c r="E33" s="160"/>
      <c r="F33" s="161"/>
      <c r="G33" s="161">
        <f>SUMIF(AG34:AG34,"&lt;&gt;NOR",G34:G34)</f>
        <v>0</v>
      </c>
      <c r="H33" s="161"/>
      <c r="I33" s="161">
        <f>SUM(I34:I34)</f>
        <v>0</v>
      </c>
      <c r="J33" s="161"/>
      <c r="K33" s="161">
        <f>SUM(K34:K34)</f>
        <v>0</v>
      </c>
      <c r="L33" s="161"/>
      <c r="M33" s="161">
        <f>SUM(M34:M34)</f>
        <v>0</v>
      </c>
      <c r="N33" s="161"/>
      <c r="O33" s="161">
        <f>SUM(O34:O34)</f>
        <v>0</v>
      </c>
      <c r="P33" s="161"/>
      <c r="Q33" s="162">
        <f>SUM(Q34:Q34)</f>
        <v>0</v>
      </c>
      <c r="R33" s="156"/>
      <c r="S33" s="156"/>
      <c r="T33" s="156"/>
      <c r="U33" s="156"/>
      <c r="V33" s="156">
        <f>SUM(V34:V34)</f>
        <v>0</v>
      </c>
      <c r="W33" s="156"/>
      <c r="X33" s="156"/>
      <c r="AG33" t="s">
        <v>178</v>
      </c>
    </row>
    <row r="34" spans="1:60" ht="22.5" outlineLevel="1" x14ac:dyDescent="0.2">
      <c r="A34" s="163">
        <v>21</v>
      </c>
      <c r="B34" s="164" t="s">
        <v>230</v>
      </c>
      <c r="C34" s="177" t="s">
        <v>231</v>
      </c>
      <c r="D34" s="165" t="s">
        <v>210</v>
      </c>
      <c r="E34" s="166">
        <v>0</v>
      </c>
      <c r="F34" s="167"/>
      <c r="G34" s="167">
        <f>ROUND(E34*F34,2)</f>
        <v>0</v>
      </c>
      <c r="H34" s="167">
        <v>0</v>
      </c>
      <c r="I34" s="167">
        <f>ROUND(E34*H34,2)</f>
        <v>0</v>
      </c>
      <c r="J34" s="167">
        <v>42.65</v>
      </c>
      <c r="K34" s="167">
        <f>ROUND(E34*J34,2)</f>
        <v>0</v>
      </c>
      <c r="L34" s="167">
        <v>21</v>
      </c>
      <c r="M34" s="167">
        <f>G34*(1+L34/100)</f>
        <v>0</v>
      </c>
      <c r="N34" s="167">
        <v>0</v>
      </c>
      <c r="O34" s="167">
        <f>ROUND(E34*N34,2)</f>
        <v>0</v>
      </c>
      <c r="P34" s="167">
        <v>0</v>
      </c>
      <c r="Q34" s="168">
        <f>ROUND(E34*P34,2)</f>
        <v>0</v>
      </c>
      <c r="R34" s="155"/>
      <c r="S34" s="155" t="s">
        <v>201</v>
      </c>
      <c r="T34" s="155" t="s">
        <v>223</v>
      </c>
      <c r="U34" s="155">
        <v>7.8E-2</v>
      </c>
      <c r="V34" s="155">
        <f>ROUND(E34*U34,2)</f>
        <v>0</v>
      </c>
      <c r="W34" s="155"/>
      <c r="X34" s="155" t="s">
        <v>184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185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3"/>
      <c r="B35" s="4"/>
      <c r="C35" s="17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164</v>
      </c>
    </row>
    <row r="36" spans="1:60" x14ac:dyDescent="0.2">
      <c r="C36" s="179"/>
      <c r="D36" s="10"/>
      <c r="AG36" t="s">
        <v>232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70" activePane="bottomLeft" state="frozen"/>
      <selection pane="bottomLeft" activeCell="F9" sqref="F9:F93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62</v>
      </c>
      <c r="C4" s="240" t="s">
        <v>63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88</v>
      </c>
      <c r="C8" s="175" t="s">
        <v>89</v>
      </c>
      <c r="D8" s="159"/>
      <c r="E8" s="160"/>
      <c r="F8" s="161"/>
      <c r="G8" s="161">
        <f>SUMIF(AG9:AG29,"&lt;&gt;NOR",G9:G29)</f>
        <v>0</v>
      </c>
      <c r="H8" s="161"/>
      <c r="I8" s="161">
        <f>SUM(I9:I29)</f>
        <v>1617892.92</v>
      </c>
      <c r="J8" s="161"/>
      <c r="K8" s="161">
        <f>SUM(K9:K29)</f>
        <v>134649.07999999999</v>
      </c>
      <c r="L8" s="161"/>
      <c r="M8" s="161">
        <f>SUM(M9:M29)</f>
        <v>0</v>
      </c>
      <c r="N8" s="161"/>
      <c r="O8" s="161">
        <f>SUM(O9:O29)</f>
        <v>256.09999999999997</v>
      </c>
      <c r="P8" s="161"/>
      <c r="Q8" s="162">
        <f>SUM(Q9:Q29)</f>
        <v>0</v>
      </c>
      <c r="R8" s="156"/>
      <c r="S8" s="156"/>
      <c r="T8" s="156"/>
      <c r="U8" s="156"/>
      <c r="V8" s="156">
        <f>SUM(V9:V29)</f>
        <v>143.68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233</v>
      </c>
      <c r="C9" s="176" t="s">
        <v>234</v>
      </c>
      <c r="D9" s="171" t="s">
        <v>235</v>
      </c>
      <c r="E9" s="172">
        <v>34</v>
      </c>
      <c r="F9" s="173"/>
      <c r="G9" s="173">
        <f t="shared" ref="G9:G29" si="0">ROUND(E9*F9,2)</f>
        <v>0</v>
      </c>
      <c r="H9" s="173">
        <v>630.99</v>
      </c>
      <c r="I9" s="173">
        <f t="shared" ref="I9:I29" si="1">ROUND(E9*H9,2)</f>
        <v>21453.66</v>
      </c>
      <c r="J9" s="173">
        <v>3699.01</v>
      </c>
      <c r="K9" s="173">
        <f t="shared" ref="K9:K29" si="2">ROUND(E9*J9,2)</f>
        <v>125766.34</v>
      </c>
      <c r="L9" s="173">
        <v>21</v>
      </c>
      <c r="M9" s="173">
        <f t="shared" ref="M9:M29" si="3">G9*(1+L9/100)</f>
        <v>0</v>
      </c>
      <c r="N9" s="173">
        <v>0.53137999999999996</v>
      </c>
      <c r="O9" s="173">
        <f t="shared" ref="O9:O29" si="4">ROUND(E9*N9,2)</f>
        <v>18.07</v>
      </c>
      <c r="P9" s="173">
        <v>0</v>
      </c>
      <c r="Q9" s="174">
        <f t="shared" ref="Q9:Q29" si="5">ROUND(E9*P9,2)</f>
        <v>0</v>
      </c>
      <c r="R9" s="155"/>
      <c r="S9" s="155" t="s">
        <v>182</v>
      </c>
      <c r="T9" s="155" t="s">
        <v>183</v>
      </c>
      <c r="U9" s="155">
        <v>3.9319999999999999</v>
      </c>
      <c r="V9" s="155">
        <f t="shared" ref="V9:V29" si="6">ROUND(E9*U9,2)</f>
        <v>133.69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69">
        <v>2</v>
      </c>
      <c r="B10" s="170" t="s">
        <v>236</v>
      </c>
      <c r="C10" s="176" t="s">
        <v>237</v>
      </c>
      <c r="D10" s="171" t="s">
        <v>235</v>
      </c>
      <c r="E10" s="172">
        <v>2</v>
      </c>
      <c r="F10" s="173"/>
      <c r="G10" s="173">
        <f t="shared" si="0"/>
        <v>0</v>
      </c>
      <c r="H10" s="173">
        <v>723.63</v>
      </c>
      <c r="I10" s="173">
        <f t="shared" si="1"/>
        <v>1447.26</v>
      </c>
      <c r="J10" s="173">
        <v>4441.37</v>
      </c>
      <c r="K10" s="173">
        <f t="shared" si="2"/>
        <v>8882.74</v>
      </c>
      <c r="L10" s="173">
        <v>21</v>
      </c>
      <c r="M10" s="173">
        <f t="shared" si="3"/>
        <v>0</v>
      </c>
      <c r="N10" s="173">
        <v>0.61965000000000003</v>
      </c>
      <c r="O10" s="173">
        <f t="shared" si="4"/>
        <v>1.24</v>
      </c>
      <c r="P10" s="173">
        <v>0</v>
      </c>
      <c r="Q10" s="174">
        <f t="shared" si="5"/>
        <v>0</v>
      </c>
      <c r="R10" s="155"/>
      <c r="S10" s="155" t="s">
        <v>182</v>
      </c>
      <c r="T10" s="155" t="s">
        <v>183</v>
      </c>
      <c r="U10" s="155">
        <v>4.9930000000000003</v>
      </c>
      <c r="V10" s="155">
        <f t="shared" si="6"/>
        <v>9.99</v>
      </c>
      <c r="W10" s="155"/>
      <c r="X10" s="155" t="s">
        <v>184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185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69">
        <v>3</v>
      </c>
      <c r="B11" s="170" t="s">
        <v>238</v>
      </c>
      <c r="C11" s="176" t="s">
        <v>239</v>
      </c>
      <c r="D11" s="171" t="s">
        <v>235</v>
      </c>
      <c r="E11" s="172">
        <v>4.04</v>
      </c>
      <c r="F11" s="173"/>
      <c r="G11" s="173">
        <f t="shared" si="0"/>
        <v>0</v>
      </c>
      <c r="H11" s="173">
        <v>47000</v>
      </c>
      <c r="I11" s="173">
        <f t="shared" si="1"/>
        <v>189880</v>
      </c>
      <c r="J11" s="173">
        <v>0</v>
      </c>
      <c r="K11" s="173">
        <f t="shared" si="2"/>
        <v>0</v>
      </c>
      <c r="L11" s="173">
        <v>21</v>
      </c>
      <c r="M11" s="173">
        <f t="shared" si="3"/>
        <v>0</v>
      </c>
      <c r="N11" s="173">
        <v>6.9729999999999999</v>
      </c>
      <c r="O11" s="173">
        <f t="shared" si="4"/>
        <v>28.17</v>
      </c>
      <c r="P11" s="173">
        <v>0</v>
      </c>
      <c r="Q11" s="174">
        <f t="shared" si="5"/>
        <v>0</v>
      </c>
      <c r="R11" s="155"/>
      <c r="S11" s="155" t="s">
        <v>201</v>
      </c>
      <c r="T11" s="155" t="s">
        <v>206</v>
      </c>
      <c r="U11" s="155">
        <v>0</v>
      </c>
      <c r="V11" s="155">
        <f t="shared" si="6"/>
        <v>0</v>
      </c>
      <c r="W11" s="155"/>
      <c r="X11" s="155" t="s">
        <v>240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241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69">
        <v>4</v>
      </c>
      <c r="B12" s="170" t="s">
        <v>242</v>
      </c>
      <c r="C12" s="176" t="s">
        <v>243</v>
      </c>
      <c r="D12" s="171" t="s">
        <v>235</v>
      </c>
      <c r="E12" s="172">
        <v>4.04</v>
      </c>
      <c r="F12" s="173"/>
      <c r="G12" s="173">
        <f t="shared" si="0"/>
        <v>0</v>
      </c>
      <c r="H12" s="173">
        <v>41300</v>
      </c>
      <c r="I12" s="173">
        <f t="shared" si="1"/>
        <v>166852</v>
      </c>
      <c r="J12" s="173">
        <v>0</v>
      </c>
      <c r="K12" s="173">
        <f t="shared" si="2"/>
        <v>0</v>
      </c>
      <c r="L12" s="173">
        <v>21</v>
      </c>
      <c r="M12" s="173">
        <f t="shared" si="3"/>
        <v>0</v>
      </c>
      <c r="N12" s="173">
        <v>6.1289999999999996</v>
      </c>
      <c r="O12" s="173">
        <f t="shared" si="4"/>
        <v>24.76</v>
      </c>
      <c r="P12" s="173">
        <v>0</v>
      </c>
      <c r="Q12" s="174">
        <f t="shared" si="5"/>
        <v>0</v>
      </c>
      <c r="R12" s="155"/>
      <c r="S12" s="155" t="s">
        <v>201</v>
      </c>
      <c r="T12" s="155" t="s">
        <v>206</v>
      </c>
      <c r="U12" s="155">
        <v>0</v>
      </c>
      <c r="V12" s="155">
        <f t="shared" si="6"/>
        <v>0</v>
      </c>
      <c r="W12" s="155"/>
      <c r="X12" s="155" t="s">
        <v>240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241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69">
        <v>5</v>
      </c>
      <c r="B13" s="170" t="s">
        <v>244</v>
      </c>
      <c r="C13" s="176" t="s">
        <v>245</v>
      </c>
      <c r="D13" s="171" t="s">
        <v>235</v>
      </c>
      <c r="E13" s="172">
        <v>5.05</v>
      </c>
      <c r="F13" s="173"/>
      <c r="G13" s="173">
        <f t="shared" si="0"/>
        <v>0</v>
      </c>
      <c r="H13" s="173">
        <v>43400</v>
      </c>
      <c r="I13" s="173">
        <f t="shared" si="1"/>
        <v>219170</v>
      </c>
      <c r="J13" s="173">
        <v>0</v>
      </c>
      <c r="K13" s="173">
        <f t="shared" si="2"/>
        <v>0</v>
      </c>
      <c r="L13" s="173">
        <v>21</v>
      </c>
      <c r="M13" s="173">
        <f t="shared" si="3"/>
        <v>0</v>
      </c>
      <c r="N13" s="173">
        <v>6.4409999999999998</v>
      </c>
      <c r="O13" s="173">
        <f t="shared" si="4"/>
        <v>32.53</v>
      </c>
      <c r="P13" s="173">
        <v>0</v>
      </c>
      <c r="Q13" s="174">
        <f t="shared" si="5"/>
        <v>0</v>
      </c>
      <c r="R13" s="155"/>
      <c r="S13" s="155" t="s">
        <v>201</v>
      </c>
      <c r="T13" s="155" t="s">
        <v>206</v>
      </c>
      <c r="U13" s="155">
        <v>0</v>
      </c>
      <c r="V13" s="155">
        <f t="shared" si="6"/>
        <v>0</v>
      </c>
      <c r="W13" s="155"/>
      <c r="X13" s="155" t="s">
        <v>240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241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69">
        <v>6</v>
      </c>
      <c r="B14" s="170" t="s">
        <v>246</v>
      </c>
      <c r="C14" s="176" t="s">
        <v>247</v>
      </c>
      <c r="D14" s="171" t="s">
        <v>235</v>
      </c>
      <c r="E14" s="172">
        <v>4.04</v>
      </c>
      <c r="F14" s="173"/>
      <c r="G14" s="173">
        <f t="shared" si="0"/>
        <v>0</v>
      </c>
      <c r="H14" s="173">
        <v>41300</v>
      </c>
      <c r="I14" s="173">
        <f t="shared" si="1"/>
        <v>166852</v>
      </c>
      <c r="J14" s="173">
        <v>0</v>
      </c>
      <c r="K14" s="173">
        <f t="shared" si="2"/>
        <v>0</v>
      </c>
      <c r="L14" s="173">
        <v>21</v>
      </c>
      <c r="M14" s="173">
        <f t="shared" si="3"/>
        <v>0</v>
      </c>
      <c r="N14" s="173">
        <v>6.1289999999999996</v>
      </c>
      <c r="O14" s="173">
        <f t="shared" si="4"/>
        <v>24.76</v>
      </c>
      <c r="P14" s="173">
        <v>0</v>
      </c>
      <c r="Q14" s="174">
        <f t="shared" si="5"/>
        <v>0</v>
      </c>
      <c r="R14" s="155"/>
      <c r="S14" s="155" t="s">
        <v>201</v>
      </c>
      <c r="T14" s="155" t="s">
        <v>206</v>
      </c>
      <c r="U14" s="155">
        <v>0</v>
      </c>
      <c r="V14" s="155">
        <f t="shared" si="6"/>
        <v>0</v>
      </c>
      <c r="W14" s="155"/>
      <c r="X14" s="155" t="s">
        <v>240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241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69">
        <v>7</v>
      </c>
      <c r="B15" s="170" t="s">
        <v>248</v>
      </c>
      <c r="C15" s="176" t="s">
        <v>249</v>
      </c>
      <c r="D15" s="171" t="s">
        <v>235</v>
      </c>
      <c r="E15" s="172">
        <v>5.05</v>
      </c>
      <c r="F15" s="173"/>
      <c r="G15" s="173">
        <f t="shared" si="0"/>
        <v>0</v>
      </c>
      <c r="H15" s="173">
        <v>43400</v>
      </c>
      <c r="I15" s="173">
        <f t="shared" si="1"/>
        <v>219170</v>
      </c>
      <c r="J15" s="173">
        <v>0</v>
      </c>
      <c r="K15" s="173">
        <f t="shared" si="2"/>
        <v>0</v>
      </c>
      <c r="L15" s="173">
        <v>21</v>
      </c>
      <c r="M15" s="173">
        <f t="shared" si="3"/>
        <v>0</v>
      </c>
      <c r="N15" s="173">
        <v>6.4409999999999998</v>
      </c>
      <c r="O15" s="173">
        <f t="shared" si="4"/>
        <v>32.53</v>
      </c>
      <c r="P15" s="173">
        <v>0</v>
      </c>
      <c r="Q15" s="174">
        <f t="shared" si="5"/>
        <v>0</v>
      </c>
      <c r="R15" s="155"/>
      <c r="S15" s="155" t="s">
        <v>201</v>
      </c>
      <c r="T15" s="155" t="s">
        <v>206</v>
      </c>
      <c r="U15" s="155">
        <v>0</v>
      </c>
      <c r="V15" s="155">
        <f t="shared" si="6"/>
        <v>0</v>
      </c>
      <c r="W15" s="155"/>
      <c r="X15" s="155" t="s">
        <v>240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241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69">
        <v>8</v>
      </c>
      <c r="B16" s="170" t="s">
        <v>250</v>
      </c>
      <c r="C16" s="176" t="s">
        <v>251</v>
      </c>
      <c r="D16" s="171" t="s">
        <v>235</v>
      </c>
      <c r="E16" s="172">
        <v>1.01</v>
      </c>
      <c r="F16" s="173"/>
      <c r="G16" s="173">
        <f t="shared" si="0"/>
        <v>0</v>
      </c>
      <c r="H16" s="173">
        <v>41300</v>
      </c>
      <c r="I16" s="173">
        <f t="shared" si="1"/>
        <v>41713</v>
      </c>
      <c r="J16" s="173">
        <v>0</v>
      </c>
      <c r="K16" s="173">
        <f t="shared" si="2"/>
        <v>0</v>
      </c>
      <c r="L16" s="173">
        <v>21</v>
      </c>
      <c r="M16" s="173">
        <f t="shared" si="3"/>
        <v>0</v>
      </c>
      <c r="N16" s="173">
        <v>6.1340000000000003</v>
      </c>
      <c r="O16" s="173">
        <f t="shared" si="4"/>
        <v>6.2</v>
      </c>
      <c r="P16" s="173">
        <v>0</v>
      </c>
      <c r="Q16" s="174">
        <f t="shared" si="5"/>
        <v>0</v>
      </c>
      <c r="R16" s="155"/>
      <c r="S16" s="155" t="s">
        <v>201</v>
      </c>
      <c r="T16" s="155" t="s">
        <v>206</v>
      </c>
      <c r="U16" s="155">
        <v>0</v>
      </c>
      <c r="V16" s="155">
        <f t="shared" si="6"/>
        <v>0</v>
      </c>
      <c r="W16" s="155"/>
      <c r="X16" s="155" t="s">
        <v>240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241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69">
        <v>9</v>
      </c>
      <c r="B17" s="170" t="s">
        <v>252</v>
      </c>
      <c r="C17" s="176" t="s">
        <v>253</v>
      </c>
      <c r="D17" s="171" t="s">
        <v>235</v>
      </c>
      <c r="E17" s="172">
        <v>1.01</v>
      </c>
      <c r="F17" s="173"/>
      <c r="G17" s="173">
        <f t="shared" si="0"/>
        <v>0</v>
      </c>
      <c r="H17" s="173">
        <v>41300</v>
      </c>
      <c r="I17" s="173">
        <f t="shared" si="1"/>
        <v>41713</v>
      </c>
      <c r="J17" s="173">
        <v>0</v>
      </c>
      <c r="K17" s="173">
        <f t="shared" si="2"/>
        <v>0</v>
      </c>
      <c r="L17" s="173">
        <v>21</v>
      </c>
      <c r="M17" s="173">
        <f t="shared" si="3"/>
        <v>0</v>
      </c>
      <c r="N17" s="173">
        <v>6.1340000000000003</v>
      </c>
      <c r="O17" s="173">
        <f t="shared" si="4"/>
        <v>6.2</v>
      </c>
      <c r="P17" s="173">
        <v>0</v>
      </c>
      <c r="Q17" s="174">
        <f t="shared" si="5"/>
        <v>0</v>
      </c>
      <c r="R17" s="155"/>
      <c r="S17" s="155" t="s">
        <v>201</v>
      </c>
      <c r="T17" s="155" t="s">
        <v>206</v>
      </c>
      <c r="U17" s="155">
        <v>0</v>
      </c>
      <c r="V17" s="155">
        <f t="shared" si="6"/>
        <v>0</v>
      </c>
      <c r="W17" s="155"/>
      <c r="X17" s="155" t="s">
        <v>240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241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69">
        <v>10</v>
      </c>
      <c r="B18" s="170" t="s">
        <v>254</v>
      </c>
      <c r="C18" s="176" t="s">
        <v>255</v>
      </c>
      <c r="D18" s="171" t="s">
        <v>235</v>
      </c>
      <c r="E18" s="172">
        <v>1.01</v>
      </c>
      <c r="F18" s="173"/>
      <c r="G18" s="173">
        <f t="shared" si="0"/>
        <v>0</v>
      </c>
      <c r="H18" s="173">
        <v>43400</v>
      </c>
      <c r="I18" s="173">
        <f t="shared" si="1"/>
        <v>43834</v>
      </c>
      <c r="J18" s="173">
        <v>0</v>
      </c>
      <c r="K18" s="173">
        <f t="shared" si="2"/>
        <v>0</v>
      </c>
      <c r="L18" s="173">
        <v>21</v>
      </c>
      <c r="M18" s="173">
        <f t="shared" si="3"/>
        <v>0</v>
      </c>
      <c r="N18" s="173">
        <v>6.4459999999999997</v>
      </c>
      <c r="O18" s="173">
        <f t="shared" si="4"/>
        <v>6.51</v>
      </c>
      <c r="P18" s="173">
        <v>0</v>
      </c>
      <c r="Q18" s="174">
        <f t="shared" si="5"/>
        <v>0</v>
      </c>
      <c r="R18" s="155"/>
      <c r="S18" s="155" t="s">
        <v>201</v>
      </c>
      <c r="T18" s="155" t="s">
        <v>206</v>
      </c>
      <c r="U18" s="155">
        <v>0</v>
      </c>
      <c r="V18" s="155">
        <f t="shared" si="6"/>
        <v>0</v>
      </c>
      <c r="W18" s="155"/>
      <c r="X18" s="155" t="s">
        <v>240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241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69">
        <v>11</v>
      </c>
      <c r="B19" s="170" t="s">
        <v>256</v>
      </c>
      <c r="C19" s="176" t="s">
        <v>257</v>
      </c>
      <c r="D19" s="171" t="s">
        <v>235</v>
      </c>
      <c r="E19" s="172">
        <v>1.01</v>
      </c>
      <c r="F19" s="173"/>
      <c r="G19" s="173">
        <f t="shared" si="0"/>
        <v>0</v>
      </c>
      <c r="H19" s="173">
        <v>43400</v>
      </c>
      <c r="I19" s="173">
        <f t="shared" si="1"/>
        <v>43834</v>
      </c>
      <c r="J19" s="173">
        <v>0</v>
      </c>
      <c r="K19" s="173">
        <f t="shared" si="2"/>
        <v>0</v>
      </c>
      <c r="L19" s="173">
        <v>21</v>
      </c>
      <c r="M19" s="173">
        <f t="shared" si="3"/>
        <v>0</v>
      </c>
      <c r="N19" s="173">
        <v>6.4459999999999997</v>
      </c>
      <c r="O19" s="173">
        <f t="shared" si="4"/>
        <v>6.51</v>
      </c>
      <c r="P19" s="173">
        <v>0</v>
      </c>
      <c r="Q19" s="174">
        <f t="shared" si="5"/>
        <v>0</v>
      </c>
      <c r="R19" s="155"/>
      <c r="S19" s="155" t="s">
        <v>201</v>
      </c>
      <c r="T19" s="155" t="s">
        <v>206</v>
      </c>
      <c r="U19" s="155">
        <v>0</v>
      </c>
      <c r="V19" s="155">
        <f t="shared" si="6"/>
        <v>0</v>
      </c>
      <c r="W19" s="155"/>
      <c r="X19" s="155" t="s">
        <v>240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241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69">
        <v>12</v>
      </c>
      <c r="B20" s="170" t="s">
        <v>258</v>
      </c>
      <c r="C20" s="176" t="s">
        <v>259</v>
      </c>
      <c r="D20" s="171" t="s">
        <v>235</v>
      </c>
      <c r="E20" s="172">
        <v>1.01</v>
      </c>
      <c r="F20" s="173"/>
      <c r="G20" s="173">
        <f t="shared" si="0"/>
        <v>0</v>
      </c>
      <c r="H20" s="173">
        <v>44000</v>
      </c>
      <c r="I20" s="173">
        <f t="shared" si="1"/>
        <v>44440</v>
      </c>
      <c r="J20" s="173">
        <v>0</v>
      </c>
      <c r="K20" s="173">
        <f t="shared" si="2"/>
        <v>0</v>
      </c>
      <c r="L20" s="173">
        <v>21</v>
      </c>
      <c r="M20" s="173">
        <f t="shared" si="3"/>
        <v>0</v>
      </c>
      <c r="N20" s="173">
        <v>6.54</v>
      </c>
      <c r="O20" s="173">
        <f t="shared" si="4"/>
        <v>6.61</v>
      </c>
      <c r="P20" s="173">
        <v>0</v>
      </c>
      <c r="Q20" s="174">
        <f t="shared" si="5"/>
        <v>0</v>
      </c>
      <c r="R20" s="155"/>
      <c r="S20" s="155" t="s">
        <v>201</v>
      </c>
      <c r="T20" s="155" t="s">
        <v>206</v>
      </c>
      <c r="U20" s="155">
        <v>0</v>
      </c>
      <c r="V20" s="155">
        <f t="shared" si="6"/>
        <v>0</v>
      </c>
      <c r="W20" s="155"/>
      <c r="X20" s="155" t="s">
        <v>240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241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69">
        <v>13</v>
      </c>
      <c r="B21" s="170" t="s">
        <v>260</v>
      </c>
      <c r="C21" s="176" t="s">
        <v>261</v>
      </c>
      <c r="D21" s="171" t="s">
        <v>235</v>
      </c>
      <c r="E21" s="172">
        <v>1.01</v>
      </c>
      <c r="F21" s="173"/>
      <c r="G21" s="173">
        <f t="shared" si="0"/>
        <v>0</v>
      </c>
      <c r="H21" s="173">
        <v>44000</v>
      </c>
      <c r="I21" s="173">
        <f t="shared" si="1"/>
        <v>44440</v>
      </c>
      <c r="J21" s="173">
        <v>0</v>
      </c>
      <c r="K21" s="173">
        <f t="shared" si="2"/>
        <v>0</v>
      </c>
      <c r="L21" s="173">
        <v>21</v>
      </c>
      <c r="M21" s="173">
        <f t="shared" si="3"/>
        <v>0</v>
      </c>
      <c r="N21" s="173">
        <v>6.54</v>
      </c>
      <c r="O21" s="173">
        <f t="shared" si="4"/>
        <v>6.61</v>
      </c>
      <c r="P21" s="173">
        <v>0</v>
      </c>
      <c r="Q21" s="174">
        <f t="shared" si="5"/>
        <v>0</v>
      </c>
      <c r="R21" s="155"/>
      <c r="S21" s="155" t="s">
        <v>201</v>
      </c>
      <c r="T21" s="155" t="s">
        <v>206</v>
      </c>
      <c r="U21" s="155">
        <v>0</v>
      </c>
      <c r="V21" s="155">
        <f t="shared" si="6"/>
        <v>0</v>
      </c>
      <c r="W21" s="155"/>
      <c r="X21" s="155" t="s">
        <v>240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241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69">
        <v>14</v>
      </c>
      <c r="B22" s="170" t="s">
        <v>262</v>
      </c>
      <c r="C22" s="176" t="s">
        <v>263</v>
      </c>
      <c r="D22" s="171" t="s">
        <v>235</v>
      </c>
      <c r="E22" s="172">
        <v>1.01</v>
      </c>
      <c r="F22" s="173"/>
      <c r="G22" s="173">
        <f t="shared" si="0"/>
        <v>0</v>
      </c>
      <c r="H22" s="173">
        <v>44700</v>
      </c>
      <c r="I22" s="173">
        <f t="shared" si="1"/>
        <v>45147</v>
      </c>
      <c r="J22" s="173">
        <v>0</v>
      </c>
      <c r="K22" s="173">
        <f t="shared" si="2"/>
        <v>0</v>
      </c>
      <c r="L22" s="173">
        <v>21</v>
      </c>
      <c r="M22" s="173">
        <f t="shared" si="3"/>
        <v>0</v>
      </c>
      <c r="N22" s="173">
        <v>6.6390000000000002</v>
      </c>
      <c r="O22" s="173">
        <f t="shared" si="4"/>
        <v>6.71</v>
      </c>
      <c r="P22" s="173">
        <v>0</v>
      </c>
      <c r="Q22" s="174">
        <f t="shared" si="5"/>
        <v>0</v>
      </c>
      <c r="R22" s="155"/>
      <c r="S22" s="155" t="s">
        <v>201</v>
      </c>
      <c r="T22" s="155" t="s">
        <v>206</v>
      </c>
      <c r="U22" s="155">
        <v>0</v>
      </c>
      <c r="V22" s="155">
        <f t="shared" si="6"/>
        <v>0</v>
      </c>
      <c r="W22" s="155"/>
      <c r="X22" s="155" t="s">
        <v>240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241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69">
        <v>15</v>
      </c>
      <c r="B23" s="170" t="s">
        <v>264</v>
      </c>
      <c r="C23" s="176" t="s">
        <v>265</v>
      </c>
      <c r="D23" s="171" t="s">
        <v>235</v>
      </c>
      <c r="E23" s="172">
        <v>1.01</v>
      </c>
      <c r="F23" s="173"/>
      <c r="G23" s="173">
        <f t="shared" si="0"/>
        <v>0</v>
      </c>
      <c r="H23" s="173">
        <v>44700</v>
      </c>
      <c r="I23" s="173">
        <f t="shared" si="1"/>
        <v>45147</v>
      </c>
      <c r="J23" s="173">
        <v>0</v>
      </c>
      <c r="K23" s="173">
        <f t="shared" si="2"/>
        <v>0</v>
      </c>
      <c r="L23" s="173">
        <v>21</v>
      </c>
      <c r="M23" s="173">
        <f t="shared" si="3"/>
        <v>0</v>
      </c>
      <c r="N23" s="173">
        <v>6.6390000000000002</v>
      </c>
      <c r="O23" s="173">
        <f t="shared" si="4"/>
        <v>6.71</v>
      </c>
      <c r="P23" s="173">
        <v>0</v>
      </c>
      <c r="Q23" s="174">
        <f t="shared" si="5"/>
        <v>0</v>
      </c>
      <c r="R23" s="155"/>
      <c r="S23" s="155" t="s">
        <v>201</v>
      </c>
      <c r="T23" s="155" t="s">
        <v>206</v>
      </c>
      <c r="U23" s="155">
        <v>0</v>
      </c>
      <c r="V23" s="155">
        <f t="shared" si="6"/>
        <v>0</v>
      </c>
      <c r="W23" s="155"/>
      <c r="X23" s="155" t="s">
        <v>240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241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69">
        <v>16</v>
      </c>
      <c r="B24" s="170" t="s">
        <v>266</v>
      </c>
      <c r="C24" s="176" t="s">
        <v>267</v>
      </c>
      <c r="D24" s="171" t="s">
        <v>235</v>
      </c>
      <c r="E24" s="172">
        <v>1.01</v>
      </c>
      <c r="F24" s="173"/>
      <c r="G24" s="173">
        <f t="shared" si="0"/>
        <v>0</v>
      </c>
      <c r="H24" s="173">
        <v>56700</v>
      </c>
      <c r="I24" s="173">
        <f t="shared" si="1"/>
        <v>57267</v>
      </c>
      <c r="J24" s="173">
        <v>0</v>
      </c>
      <c r="K24" s="173">
        <f t="shared" si="2"/>
        <v>0</v>
      </c>
      <c r="L24" s="173">
        <v>21</v>
      </c>
      <c r="M24" s="173">
        <f t="shared" si="3"/>
        <v>0</v>
      </c>
      <c r="N24" s="173">
        <v>8.4239999999999995</v>
      </c>
      <c r="O24" s="173">
        <f t="shared" si="4"/>
        <v>8.51</v>
      </c>
      <c r="P24" s="173">
        <v>0</v>
      </c>
      <c r="Q24" s="174">
        <f t="shared" si="5"/>
        <v>0</v>
      </c>
      <c r="R24" s="155"/>
      <c r="S24" s="155" t="s">
        <v>201</v>
      </c>
      <c r="T24" s="155" t="s">
        <v>206</v>
      </c>
      <c r="U24" s="155">
        <v>0</v>
      </c>
      <c r="V24" s="155">
        <f t="shared" si="6"/>
        <v>0</v>
      </c>
      <c r="W24" s="155"/>
      <c r="X24" s="155" t="s">
        <v>240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241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69">
        <v>17</v>
      </c>
      <c r="B25" s="170" t="s">
        <v>268</v>
      </c>
      <c r="C25" s="176" t="s">
        <v>269</v>
      </c>
      <c r="D25" s="171" t="s">
        <v>235</v>
      </c>
      <c r="E25" s="172">
        <v>1.01</v>
      </c>
      <c r="F25" s="173"/>
      <c r="G25" s="173">
        <f t="shared" si="0"/>
        <v>0</v>
      </c>
      <c r="H25" s="173">
        <v>54100</v>
      </c>
      <c r="I25" s="173">
        <f t="shared" si="1"/>
        <v>54641</v>
      </c>
      <c r="J25" s="173">
        <v>0</v>
      </c>
      <c r="K25" s="173">
        <f t="shared" si="2"/>
        <v>0</v>
      </c>
      <c r="L25" s="173">
        <v>21</v>
      </c>
      <c r="M25" s="173">
        <f t="shared" si="3"/>
        <v>0</v>
      </c>
      <c r="N25" s="173">
        <v>8.0340000000000007</v>
      </c>
      <c r="O25" s="173">
        <f t="shared" si="4"/>
        <v>8.11</v>
      </c>
      <c r="P25" s="173">
        <v>0</v>
      </c>
      <c r="Q25" s="174">
        <f t="shared" si="5"/>
        <v>0</v>
      </c>
      <c r="R25" s="155"/>
      <c r="S25" s="155" t="s">
        <v>201</v>
      </c>
      <c r="T25" s="155" t="s">
        <v>206</v>
      </c>
      <c r="U25" s="155">
        <v>0</v>
      </c>
      <c r="V25" s="155">
        <f t="shared" si="6"/>
        <v>0</v>
      </c>
      <c r="W25" s="155"/>
      <c r="X25" s="155" t="s">
        <v>240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241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22.5" outlineLevel="1" x14ac:dyDescent="0.2">
      <c r="A26" s="169">
        <v>18</v>
      </c>
      <c r="B26" s="170" t="s">
        <v>270</v>
      </c>
      <c r="C26" s="176" t="s">
        <v>271</v>
      </c>
      <c r="D26" s="171" t="s">
        <v>235</v>
      </c>
      <c r="E26" s="172">
        <v>1.01</v>
      </c>
      <c r="F26" s="173"/>
      <c r="G26" s="173">
        <f t="shared" si="0"/>
        <v>0</v>
      </c>
      <c r="H26" s="173">
        <v>42600</v>
      </c>
      <c r="I26" s="173">
        <f t="shared" si="1"/>
        <v>43026</v>
      </c>
      <c r="J26" s="173">
        <v>0</v>
      </c>
      <c r="K26" s="173">
        <f t="shared" si="2"/>
        <v>0</v>
      </c>
      <c r="L26" s="173">
        <v>21</v>
      </c>
      <c r="M26" s="173">
        <f t="shared" si="3"/>
        <v>0</v>
      </c>
      <c r="N26" s="173">
        <v>6.327</v>
      </c>
      <c r="O26" s="173">
        <f t="shared" si="4"/>
        <v>6.39</v>
      </c>
      <c r="P26" s="173">
        <v>0</v>
      </c>
      <c r="Q26" s="174">
        <f t="shared" si="5"/>
        <v>0</v>
      </c>
      <c r="R26" s="155"/>
      <c r="S26" s="155" t="s">
        <v>201</v>
      </c>
      <c r="T26" s="155" t="s">
        <v>206</v>
      </c>
      <c r="U26" s="155">
        <v>0</v>
      </c>
      <c r="V26" s="155">
        <f t="shared" si="6"/>
        <v>0</v>
      </c>
      <c r="W26" s="155"/>
      <c r="X26" s="155" t="s">
        <v>240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241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69">
        <v>19</v>
      </c>
      <c r="B27" s="170" t="s">
        <v>272</v>
      </c>
      <c r="C27" s="176" t="s">
        <v>273</v>
      </c>
      <c r="D27" s="171" t="s">
        <v>235</v>
      </c>
      <c r="E27" s="172">
        <v>1.01</v>
      </c>
      <c r="F27" s="173"/>
      <c r="G27" s="173">
        <f t="shared" si="0"/>
        <v>0</v>
      </c>
      <c r="H27" s="173">
        <v>42600</v>
      </c>
      <c r="I27" s="173">
        <f t="shared" si="1"/>
        <v>43026</v>
      </c>
      <c r="J27" s="173">
        <v>0</v>
      </c>
      <c r="K27" s="173">
        <f t="shared" si="2"/>
        <v>0</v>
      </c>
      <c r="L27" s="173">
        <v>21</v>
      </c>
      <c r="M27" s="173">
        <f t="shared" si="3"/>
        <v>0</v>
      </c>
      <c r="N27" s="173">
        <v>6.327</v>
      </c>
      <c r="O27" s="173">
        <f t="shared" si="4"/>
        <v>6.39</v>
      </c>
      <c r="P27" s="173">
        <v>0</v>
      </c>
      <c r="Q27" s="174">
        <f t="shared" si="5"/>
        <v>0</v>
      </c>
      <c r="R27" s="155"/>
      <c r="S27" s="155" t="s">
        <v>201</v>
      </c>
      <c r="T27" s="155" t="s">
        <v>206</v>
      </c>
      <c r="U27" s="155">
        <v>0</v>
      </c>
      <c r="V27" s="155">
        <f t="shared" si="6"/>
        <v>0</v>
      </c>
      <c r="W27" s="155"/>
      <c r="X27" s="155" t="s">
        <v>240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241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69">
        <v>20</v>
      </c>
      <c r="B28" s="170" t="s">
        <v>274</v>
      </c>
      <c r="C28" s="176" t="s">
        <v>275</v>
      </c>
      <c r="D28" s="171" t="s">
        <v>235</v>
      </c>
      <c r="E28" s="172">
        <v>1.01</v>
      </c>
      <c r="F28" s="173"/>
      <c r="G28" s="173">
        <f t="shared" si="0"/>
        <v>0</v>
      </c>
      <c r="H28" s="173">
        <v>42000</v>
      </c>
      <c r="I28" s="173">
        <f t="shared" si="1"/>
        <v>42420</v>
      </c>
      <c r="J28" s="173">
        <v>0</v>
      </c>
      <c r="K28" s="173">
        <f t="shared" si="2"/>
        <v>0</v>
      </c>
      <c r="L28" s="173">
        <v>21</v>
      </c>
      <c r="M28" s="173">
        <f t="shared" si="3"/>
        <v>0</v>
      </c>
      <c r="N28" s="173">
        <v>6.2279999999999998</v>
      </c>
      <c r="O28" s="173">
        <f t="shared" si="4"/>
        <v>6.29</v>
      </c>
      <c r="P28" s="173">
        <v>0</v>
      </c>
      <c r="Q28" s="174">
        <f t="shared" si="5"/>
        <v>0</v>
      </c>
      <c r="R28" s="155"/>
      <c r="S28" s="155" t="s">
        <v>201</v>
      </c>
      <c r="T28" s="155" t="s">
        <v>206</v>
      </c>
      <c r="U28" s="155">
        <v>0</v>
      </c>
      <c r="V28" s="155">
        <f t="shared" si="6"/>
        <v>0</v>
      </c>
      <c r="W28" s="155"/>
      <c r="X28" s="155" t="s">
        <v>240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241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69">
        <v>21</v>
      </c>
      <c r="B29" s="170" t="s">
        <v>276</v>
      </c>
      <c r="C29" s="176" t="s">
        <v>277</v>
      </c>
      <c r="D29" s="171" t="s">
        <v>235</v>
      </c>
      <c r="E29" s="172">
        <v>1.01</v>
      </c>
      <c r="F29" s="173"/>
      <c r="G29" s="173">
        <f t="shared" si="0"/>
        <v>0</v>
      </c>
      <c r="H29" s="173">
        <v>42000</v>
      </c>
      <c r="I29" s="173">
        <f t="shared" si="1"/>
        <v>42420</v>
      </c>
      <c r="J29" s="173">
        <v>0</v>
      </c>
      <c r="K29" s="173">
        <f t="shared" si="2"/>
        <v>0</v>
      </c>
      <c r="L29" s="173">
        <v>21</v>
      </c>
      <c r="M29" s="173">
        <f t="shared" si="3"/>
        <v>0</v>
      </c>
      <c r="N29" s="173">
        <v>6.2279999999999998</v>
      </c>
      <c r="O29" s="173">
        <f t="shared" si="4"/>
        <v>6.29</v>
      </c>
      <c r="P29" s="173">
        <v>0</v>
      </c>
      <c r="Q29" s="174">
        <f t="shared" si="5"/>
        <v>0</v>
      </c>
      <c r="R29" s="155"/>
      <c r="S29" s="155" t="s">
        <v>201</v>
      </c>
      <c r="T29" s="155" t="s">
        <v>206</v>
      </c>
      <c r="U29" s="155">
        <v>0</v>
      </c>
      <c r="V29" s="155">
        <f t="shared" si="6"/>
        <v>0</v>
      </c>
      <c r="W29" s="155"/>
      <c r="X29" s="155" t="s">
        <v>240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241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">
      <c r="A30" s="157" t="s">
        <v>177</v>
      </c>
      <c r="B30" s="158" t="s">
        <v>90</v>
      </c>
      <c r="C30" s="175" t="s">
        <v>91</v>
      </c>
      <c r="D30" s="159"/>
      <c r="E30" s="160"/>
      <c r="F30" s="161"/>
      <c r="G30" s="161">
        <f>SUMIF(AG31:AG41,"&lt;&gt;NOR",G31:G41)</f>
        <v>0</v>
      </c>
      <c r="H30" s="161"/>
      <c r="I30" s="161">
        <f>SUM(I31:I41)</f>
        <v>870847.36</v>
      </c>
      <c r="J30" s="161"/>
      <c r="K30" s="161">
        <f>SUM(K31:K41)</f>
        <v>81416.639999999999</v>
      </c>
      <c r="L30" s="161"/>
      <c r="M30" s="161">
        <f>SUM(M31:M41)</f>
        <v>0</v>
      </c>
      <c r="N30" s="161"/>
      <c r="O30" s="161">
        <f>SUM(O31:O41)</f>
        <v>127.04999999999997</v>
      </c>
      <c r="P30" s="161"/>
      <c r="Q30" s="162">
        <f>SUM(Q31:Q41)</f>
        <v>0</v>
      </c>
      <c r="R30" s="156"/>
      <c r="S30" s="156"/>
      <c r="T30" s="156"/>
      <c r="U30" s="156"/>
      <c r="V30" s="156">
        <f>SUM(V31:V41)</f>
        <v>97.2</v>
      </c>
      <c r="W30" s="156"/>
      <c r="X30" s="156"/>
      <c r="AG30" t="s">
        <v>178</v>
      </c>
    </row>
    <row r="31" spans="1:60" outlineLevel="1" x14ac:dyDescent="0.2">
      <c r="A31" s="169">
        <v>22</v>
      </c>
      <c r="B31" s="170" t="s">
        <v>278</v>
      </c>
      <c r="C31" s="176" t="s">
        <v>279</v>
      </c>
      <c r="D31" s="171" t="s">
        <v>235</v>
      </c>
      <c r="E31" s="172">
        <v>12</v>
      </c>
      <c r="F31" s="173"/>
      <c r="G31" s="173">
        <f t="shared" ref="G31:G41" si="7">ROUND(E31*F31,2)</f>
        <v>0</v>
      </c>
      <c r="H31" s="173">
        <v>72.87</v>
      </c>
      <c r="I31" s="173">
        <f t="shared" ref="I31:I41" si="8">ROUND(E31*H31,2)</f>
        <v>874.44</v>
      </c>
      <c r="J31" s="173">
        <v>2247.13</v>
      </c>
      <c r="K31" s="173">
        <f t="shared" ref="K31:K41" si="9">ROUND(E31*J31,2)</f>
        <v>26965.56</v>
      </c>
      <c r="L31" s="173">
        <v>21</v>
      </c>
      <c r="M31" s="173">
        <f t="shared" ref="M31:M41" si="10">G31*(1+L31/100)</f>
        <v>0</v>
      </c>
      <c r="N31" s="173">
        <v>5.5120000000000002E-2</v>
      </c>
      <c r="O31" s="173">
        <f t="shared" ref="O31:O41" si="11">ROUND(E31*N31,2)</f>
        <v>0.66</v>
      </c>
      <c r="P31" s="173">
        <v>0</v>
      </c>
      <c r="Q31" s="174">
        <f t="shared" ref="Q31:Q41" si="12">ROUND(E31*P31,2)</f>
        <v>0</v>
      </c>
      <c r="R31" s="155"/>
      <c r="S31" s="155" t="s">
        <v>182</v>
      </c>
      <c r="T31" s="155" t="s">
        <v>183</v>
      </c>
      <c r="U31" s="155">
        <v>2.7040000000000002</v>
      </c>
      <c r="V31" s="155">
        <f t="shared" ref="V31:V41" si="13">ROUND(E31*U31,2)</f>
        <v>32.450000000000003</v>
      </c>
      <c r="W31" s="155"/>
      <c r="X31" s="155" t="s">
        <v>184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185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69">
        <v>23</v>
      </c>
      <c r="B32" s="170" t="s">
        <v>280</v>
      </c>
      <c r="C32" s="176" t="s">
        <v>281</v>
      </c>
      <c r="D32" s="171" t="s">
        <v>235</v>
      </c>
      <c r="E32" s="172">
        <v>18</v>
      </c>
      <c r="F32" s="173"/>
      <c r="G32" s="173">
        <f t="shared" si="7"/>
        <v>0</v>
      </c>
      <c r="H32" s="173">
        <v>109.94</v>
      </c>
      <c r="I32" s="173">
        <f t="shared" si="8"/>
        <v>1978.92</v>
      </c>
      <c r="J32" s="173">
        <v>3025.06</v>
      </c>
      <c r="K32" s="173">
        <f t="shared" si="9"/>
        <v>54451.08</v>
      </c>
      <c r="L32" s="173">
        <v>21</v>
      </c>
      <c r="M32" s="173">
        <f t="shared" si="10"/>
        <v>0</v>
      </c>
      <c r="N32" s="173">
        <v>8.3159999999999998E-2</v>
      </c>
      <c r="O32" s="173">
        <f t="shared" si="11"/>
        <v>1.5</v>
      </c>
      <c r="P32" s="173">
        <v>0</v>
      </c>
      <c r="Q32" s="174">
        <f t="shared" si="12"/>
        <v>0</v>
      </c>
      <c r="R32" s="155"/>
      <c r="S32" s="155" t="s">
        <v>182</v>
      </c>
      <c r="T32" s="155" t="s">
        <v>183</v>
      </c>
      <c r="U32" s="155">
        <v>3.597</v>
      </c>
      <c r="V32" s="155">
        <f t="shared" si="13"/>
        <v>64.75</v>
      </c>
      <c r="W32" s="155"/>
      <c r="X32" s="155" t="s">
        <v>184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185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69">
        <v>24</v>
      </c>
      <c r="B33" s="170" t="s">
        <v>282</v>
      </c>
      <c r="C33" s="176" t="s">
        <v>283</v>
      </c>
      <c r="D33" s="171" t="s">
        <v>235</v>
      </c>
      <c r="E33" s="172">
        <v>8.08</v>
      </c>
      <c r="F33" s="173"/>
      <c r="G33" s="173">
        <f t="shared" si="7"/>
        <v>0</v>
      </c>
      <c r="H33" s="173">
        <v>42500</v>
      </c>
      <c r="I33" s="173">
        <f t="shared" si="8"/>
        <v>343400</v>
      </c>
      <c r="J33" s="173">
        <v>0</v>
      </c>
      <c r="K33" s="173">
        <f t="shared" si="9"/>
        <v>0</v>
      </c>
      <c r="L33" s="173">
        <v>21</v>
      </c>
      <c r="M33" s="173">
        <f t="shared" si="10"/>
        <v>0</v>
      </c>
      <c r="N33" s="173">
        <v>6.1360000000000001</v>
      </c>
      <c r="O33" s="173">
        <f t="shared" si="11"/>
        <v>49.58</v>
      </c>
      <c r="P33" s="173">
        <v>0</v>
      </c>
      <c r="Q33" s="174">
        <f t="shared" si="12"/>
        <v>0</v>
      </c>
      <c r="R33" s="155"/>
      <c r="S33" s="155" t="s">
        <v>201</v>
      </c>
      <c r="T33" s="155" t="s">
        <v>206</v>
      </c>
      <c r="U33" s="155">
        <v>0</v>
      </c>
      <c r="V33" s="155">
        <f t="shared" si="13"/>
        <v>0</v>
      </c>
      <c r="W33" s="155"/>
      <c r="X33" s="155" t="s">
        <v>240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241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 x14ac:dyDescent="0.2">
      <c r="A34" s="169">
        <v>25</v>
      </c>
      <c r="B34" s="170" t="s">
        <v>284</v>
      </c>
      <c r="C34" s="176" t="s">
        <v>285</v>
      </c>
      <c r="D34" s="171" t="s">
        <v>235</v>
      </c>
      <c r="E34" s="172">
        <v>8.08</v>
      </c>
      <c r="F34" s="173"/>
      <c r="G34" s="173">
        <f t="shared" si="7"/>
        <v>0</v>
      </c>
      <c r="H34" s="173">
        <v>42500</v>
      </c>
      <c r="I34" s="173">
        <f t="shared" si="8"/>
        <v>343400</v>
      </c>
      <c r="J34" s="173">
        <v>0</v>
      </c>
      <c r="K34" s="173">
        <f t="shared" si="9"/>
        <v>0</v>
      </c>
      <c r="L34" s="173">
        <v>21</v>
      </c>
      <c r="M34" s="173">
        <f t="shared" si="10"/>
        <v>0</v>
      </c>
      <c r="N34" s="173">
        <v>6.1360000000000001</v>
      </c>
      <c r="O34" s="173">
        <f t="shared" si="11"/>
        <v>49.58</v>
      </c>
      <c r="P34" s="173">
        <v>0</v>
      </c>
      <c r="Q34" s="174">
        <f t="shared" si="12"/>
        <v>0</v>
      </c>
      <c r="R34" s="155"/>
      <c r="S34" s="155" t="s">
        <v>201</v>
      </c>
      <c r="T34" s="155" t="s">
        <v>206</v>
      </c>
      <c r="U34" s="155">
        <v>0</v>
      </c>
      <c r="V34" s="155">
        <f t="shared" si="13"/>
        <v>0</v>
      </c>
      <c r="W34" s="155"/>
      <c r="X34" s="155" t="s">
        <v>240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241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69">
        <v>26</v>
      </c>
      <c r="B35" s="170" t="s">
        <v>286</v>
      </c>
      <c r="C35" s="176" t="s">
        <v>287</v>
      </c>
      <c r="D35" s="171" t="s">
        <v>235</v>
      </c>
      <c r="E35" s="172">
        <v>2.02</v>
      </c>
      <c r="F35" s="173"/>
      <c r="G35" s="173">
        <f t="shared" si="7"/>
        <v>0</v>
      </c>
      <c r="H35" s="173">
        <v>42500</v>
      </c>
      <c r="I35" s="173">
        <f t="shared" si="8"/>
        <v>85850</v>
      </c>
      <c r="J35" s="173">
        <v>0</v>
      </c>
      <c r="K35" s="173">
        <f t="shared" si="9"/>
        <v>0</v>
      </c>
      <c r="L35" s="173">
        <v>21</v>
      </c>
      <c r="M35" s="173">
        <f t="shared" si="10"/>
        <v>0</v>
      </c>
      <c r="N35" s="173">
        <v>6.1360000000000001</v>
      </c>
      <c r="O35" s="173">
        <f t="shared" si="11"/>
        <v>12.39</v>
      </c>
      <c r="P35" s="173">
        <v>0</v>
      </c>
      <c r="Q35" s="174">
        <f t="shared" si="12"/>
        <v>0</v>
      </c>
      <c r="R35" s="155"/>
      <c r="S35" s="155" t="s">
        <v>201</v>
      </c>
      <c r="T35" s="155" t="s">
        <v>206</v>
      </c>
      <c r="U35" s="155">
        <v>0</v>
      </c>
      <c r="V35" s="155">
        <f t="shared" si="13"/>
        <v>0</v>
      </c>
      <c r="W35" s="155"/>
      <c r="X35" s="155" t="s">
        <v>240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241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69">
        <v>27</v>
      </c>
      <c r="B36" s="170" t="s">
        <v>288</v>
      </c>
      <c r="C36" s="176" t="s">
        <v>289</v>
      </c>
      <c r="D36" s="171" t="s">
        <v>235</v>
      </c>
      <c r="E36" s="172">
        <v>2.02</v>
      </c>
      <c r="F36" s="173"/>
      <c r="G36" s="173">
        <f t="shared" si="7"/>
        <v>0</v>
      </c>
      <c r="H36" s="173">
        <v>7800</v>
      </c>
      <c r="I36" s="173">
        <f t="shared" si="8"/>
        <v>15756</v>
      </c>
      <c r="J36" s="173">
        <v>0</v>
      </c>
      <c r="K36" s="173">
        <f t="shared" si="9"/>
        <v>0</v>
      </c>
      <c r="L36" s="173">
        <v>21</v>
      </c>
      <c r="M36" s="173">
        <f t="shared" si="10"/>
        <v>0</v>
      </c>
      <c r="N36" s="173">
        <v>1.0920000000000001</v>
      </c>
      <c r="O36" s="173">
        <f t="shared" si="11"/>
        <v>2.21</v>
      </c>
      <c r="P36" s="173">
        <v>0</v>
      </c>
      <c r="Q36" s="174">
        <f t="shared" si="12"/>
        <v>0</v>
      </c>
      <c r="R36" s="155"/>
      <c r="S36" s="155" t="s">
        <v>201</v>
      </c>
      <c r="T36" s="155" t="s">
        <v>206</v>
      </c>
      <c r="U36" s="155">
        <v>0</v>
      </c>
      <c r="V36" s="155">
        <f t="shared" si="13"/>
        <v>0</v>
      </c>
      <c r="W36" s="155"/>
      <c r="X36" s="155" t="s">
        <v>240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241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69">
        <v>28</v>
      </c>
      <c r="B37" s="170" t="s">
        <v>290</v>
      </c>
      <c r="C37" s="176" t="s">
        <v>291</v>
      </c>
      <c r="D37" s="171" t="s">
        <v>235</v>
      </c>
      <c r="E37" s="172">
        <v>2.02</v>
      </c>
      <c r="F37" s="173"/>
      <c r="G37" s="173">
        <f t="shared" si="7"/>
        <v>0</v>
      </c>
      <c r="H37" s="173">
        <v>7400</v>
      </c>
      <c r="I37" s="173">
        <f t="shared" si="8"/>
        <v>14948</v>
      </c>
      <c r="J37" s="173">
        <v>0</v>
      </c>
      <c r="K37" s="173">
        <f t="shared" si="9"/>
        <v>0</v>
      </c>
      <c r="L37" s="173">
        <v>21</v>
      </c>
      <c r="M37" s="173">
        <f t="shared" si="10"/>
        <v>0</v>
      </c>
      <c r="N37" s="173">
        <v>1.04</v>
      </c>
      <c r="O37" s="173">
        <f t="shared" si="11"/>
        <v>2.1</v>
      </c>
      <c r="P37" s="173">
        <v>0</v>
      </c>
      <c r="Q37" s="174">
        <f t="shared" si="12"/>
        <v>0</v>
      </c>
      <c r="R37" s="155"/>
      <c r="S37" s="155" t="s">
        <v>201</v>
      </c>
      <c r="T37" s="155" t="s">
        <v>206</v>
      </c>
      <c r="U37" s="155">
        <v>0</v>
      </c>
      <c r="V37" s="155">
        <f t="shared" si="13"/>
        <v>0</v>
      </c>
      <c r="W37" s="155"/>
      <c r="X37" s="155" t="s">
        <v>240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241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69">
        <v>29</v>
      </c>
      <c r="B38" s="170" t="s">
        <v>292</v>
      </c>
      <c r="C38" s="176" t="s">
        <v>293</v>
      </c>
      <c r="D38" s="171" t="s">
        <v>235</v>
      </c>
      <c r="E38" s="172">
        <v>2.02</v>
      </c>
      <c r="F38" s="173"/>
      <c r="G38" s="173">
        <f t="shared" si="7"/>
        <v>0</v>
      </c>
      <c r="H38" s="173">
        <v>8400</v>
      </c>
      <c r="I38" s="173">
        <f t="shared" si="8"/>
        <v>16968</v>
      </c>
      <c r="J38" s="173">
        <v>0</v>
      </c>
      <c r="K38" s="173">
        <f t="shared" si="9"/>
        <v>0</v>
      </c>
      <c r="L38" s="173">
        <v>21</v>
      </c>
      <c r="M38" s="173">
        <f t="shared" si="10"/>
        <v>0</v>
      </c>
      <c r="N38" s="173">
        <v>1.17</v>
      </c>
      <c r="O38" s="173">
        <f t="shared" si="11"/>
        <v>2.36</v>
      </c>
      <c r="P38" s="173">
        <v>0</v>
      </c>
      <c r="Q38" s="174">
        <f t="shared" si="12"/>
        <v>0</v>
      </c>
      <c r="R38" s="155"/>
      <c r="S38" s="155" t="s">
        <v>201</v>
      </c>
      <c r="T38" s="155" t="s">
        <v>206</v>
      </c>
      <c r="U38" s="155">
        <v>0</v>
      </c>
      <c r="V38" s="155">
        <f t="shared" si="13"/>
        <v>0</v>
      </c>
      <c r="W38" s="155"/>
      <c r="X38" s="155" t="s">
        <v>240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241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69">
        <v>30</v>
      </c>
      <c r="B39" s="170" t="s">
        <v>294</v>
      </c>
      <c r="C39" s="176" t="s">
        <v>295</v>
      </c>
      <c r="D39" s="171" t="s">
        <v>235</v>
      </c>
      <c r="E39" s="172">
        <v>2.02</v>
      </c>
      <c r="F39" s="173"/>
      <c r="G39" s="173">
        <f t="shared" si="7"/>
        <v>0</v>
      </c>
      <c r="H39" s="173">
        <v>8400</v>
      </c>
      <c r="I39" s="173">
        <f t="shared" si="8"/>
        <v>16968</v>
      </c>
      <c r="J39" s="173">
        <v>0</v>
      </c>
      <c r="K39" s="173">
        <f t="shared" si="9"/>
        <v>0</v>
      </c>
      <c r="L39" s="173">
        <v>21</v>
      </c>
      <c r="M39" s="173">
        <f t="shared" si="10"/>
        <v>0</v>
      </c>
      <c r="N39" s="173">
        <v>1.17</v>
      </c>
      <c r="O39" s="173">
        <f t="shared" si="11"/>
        <v>2.36</v>
      </c>
      <c r="P39" s="173">
        <v>0</v>
      </c>
      <c r="Q39" s="174">
        <f t="shared" si="12"/>
        <v>0</v>
      </c>
      <c r="R39" s="155"/>
      <c r="S39" s="155" t="s">
        <v>201</v>
      </c>
      <c r="T39" s="155" t="s">
        <v>206</v>
      </c>
      <c r="U39" s="155">
        <v>0</v>
      </c>
      <c r="V39" s="155">
        <f t="shared" si="13"/>
        <v>0</v>
      </c>
      <c r="W39" s="155"/>
      <c r="X39" s="155" t="s">
        <v>240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241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69">
        <v>31</v>
      </c>
      <c r="B40" s="170" t="s">
        <v>296</v>
      </c>
      <c r="C40" s="176" t="s">
        <v>297</v>
      </c>
      <c r="D40" s="171" t="s">
        <v>235</v>
      </c>
      <c r="E40" s="172">
        <v>2.02</v>
      </c>
      <c r="F40" s="173"/>
      <c r="G40" s="173">
        <f t="shared" si="7"/>
        <v>0</v>
      </c>
      <c r="H40" s="173">
        <v>7400</v>
      </c>
      <c r="I40" s="173">
        <f t="shared" si="8"/>
        <v>14948</v>
      </c>
      <c r="J40" s="173">
        <v>0</v>
      </c>
      <c r="K40" s="173">
        <f t="shared" si="9"/>
        <v>0</v>
      </c>
      <c r="L40" s="173">
        <v>21</v>
      </c>
      <c r="M40" s="173">
        <f t="shared" si="10"/>
        <v>0</v>
      </c>
      <c r="N40" s="173">
        <v>1.04</v>
      </c>
      <c r="O40" s="173">
        <f t="shared" si="11"/>
        <v>2.1</v>
      </c>
      <c r="P40" s="173">
        <v>0</v>
      </c>
      <c r="Q40" s="174">
        <f t="shared" si="12"/>
        <v>0</v>
      </c>
      <c r="R40" s="155"/>
      <c r="S40" s="155" t="s">
        <v>201</v>
      </c>
      <c r="T40" s="155" t="s">
        <v>206</v>
      </c>
      <c r="U40" s="155">
        <v>0</v>
      </c>
      <c r="V40" s="155">
        <f t="shared" si="13"/>
        <v>0</v>
      </c>
      <c r="W40" s="155"/>
      <c r="X40" s="155" t="s">
        <v>240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241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69">
        <v>32</v>
      </c>
      <c r="B41" s="170" t="s">
        <v>298</v>
      </c>
      <c r="C41" s="176" t="s">
        <v>299</v>
      </c>
      <c r="D41" s="171" t="s">
        <v>235</v>
      </c>
      <c r="E41" s="172">
        <v>2.02</v>
      </c>
      <c r="F41" s="173"/>
      <c r="G41" s="173">
        <f t="shared" si="7"/>
        <v>0</v>
      </c>
      <c r="H41" s="173">
        <v>7800</v>
      </c>
      <c r="I41" s="173">
        <f t="shared" si="8"/>
        <v>15756</v>
      </c>
      <c r="J41" s="173">
        <v>0</v>
      </c>
      <c r="K41" s="173">
        <f t="shared" si="9"/>
        <v>0</v>
      </c>
      <c r="L41" s="173">
        <v>21</v>
      </c>
      <c r="M41" s="173">
        <f t="shared" si="10"/>
        <v>0</v>
      </c>
      <c r="N41" s="173">
        <v>1.0920000000000001</v>
      </c>
      <c r="O41" s="173">
        <f t="shared" si="11"/>
        <v>2.21</v>
      </c>
      <c r="P41" s="173">
        <v>0</v>
      </c>
      <c r="Q41" s="174">
        <f t="shared" si="12"/>
        <v>0</v>
      </c>
      <c r="R41" s="155"/>
      <c r="S41" s="155" t="s">
        <v>201</v>
      </c>
      <c r="T41" s="155" t="s">
        <v>206</v>
      </c>
      <c r="U41" s="155">
        <v>0</v>
      </c>
      <c r="V41" s="155">
        <f t="shared" si="13"/>
        <v>0</v>
      </c>
      <c r="W41" s="155"/>
      <c r="X41" s="155" t="s">
        <v>240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241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57" t="s">
        <v>177</v>
      </c>
      <c r="B42" s="158" t="s">
        <v>92</v>
      </c>
      <c r="C42" s="175" t="s">
        <v>93</v>
      </c>
      <c r="D42" s="159"/>
      <c r="E42" s="160"/>
      <c r="F42" s="161"/>
      <c r="G42" s="161">
        <f>SUMIF(AG43:AG54,"&lt;&gt;NOR",G43:G54)</f>
        <v>0</v>
      </c>
      <c r="H42" s="161"/>
      <c r="I42" s="161">
        <f>SUM(I43:I54)</f>
        <v>635399</v>
      </c>
      <c r="J42" s="161"/>
      <c r="K42" s="161">
        <f>SUM(K43:K54)</f>
        <v>36535</v>
      </c>
      <c r="L42" s="161"/>
      <c r="M42" s="161">
        <f>SUM(M43:M54)</f>
        <v>0</v>
      </c>
      <c r="N42" s="161"/>
      <c r="O42" s="161">
        <f>SUM(O43:O54)</f>
        <v>93.61</v>
      </c>
      <c r="P42" s="161"/>
      <c r="Q42" s="162">
        <f>SUM(Q43:Q54)</f>
        <v>0</v>
      </c>
      <c r="R42" s="156"/>
      <c r="S42" s="156"/>
      <c r="T42" s="156"/>
      <c r="U42" s="156"/>
      <c r="V42" s="156">
        <f>SUM(V43:V54)</f>
        <v>42.230000000000004</v>
      </c>
      <c r="W42" s="156"/>
      <c r="X42" s="156"/>
      <c r="AG42" t="s">
        <v>178</v>
      </c>
    </row>
    <row r="43" spans="1:60" outlineLevel="1" x14ac:dyDescent="0.2">
      <c r="A43" s="169">
        <v>33</v>
      </c>
      <c r="B43" s="170" t="s">
        <v>300</v>
      </c>
      <c r="C43" s="176" t="s">
        <v>301</v>
      </c>
      <c r="D43" s="171" t="s">
        <v>235</v>
      </c>
      <c r="E43" s="172">
        <v>4</v>
      </c>
      <c r="F43" s="173"/>
      <c r="G43" s="173">
        <f t="shared" ref="G43:G54" si="14">ROUND(E43*F43,2)</f>
        <v>0</v>
      </c>
      <c r="H43" s="173">
        <v>191.45</v>
      </c>
      <c r="I43" s="173">
        <f t="shared" ref="I43:I54" si="15">ROUND(E43*H43,2)</f>
        <v>765.8</v>
      </c>
      <c r="J43" s="173">
        <v>1933.55</v>
      </c>
      <c r="K43" s="173">
        <f t="shared" ref="K43:K54" si="16">ROUND(E43*J43,2)</f>
        <v>7734.2</v>
      </c>
      <c r="L43" s="173">
        <v>21</v>
      </c>
      <c r="M43" s="173">
        <f t="shared" ref="M43:M54" si="17">G43*(1+L43/100)</f>
        <v>0</v>
      </c>
      <c r="N43" s="173">
        <v>0.12189</v>
      </c>
      <c r="O43" s="173">
        <f t="shared" ref="O43:O54" si="18">ROUND(E43*N43,2)</f>
        <v>0.49</v>
      </c>
      <c r="P43" s="173">
        <v>0</v>
      </c>
      <c r="Q43" s="174">
        <f t="shared" ref="Q43:Q54" si="19">ROUND(E43*P43,2)</f>
        <v>0</v>
      </c>
      <c r="R43" s="155"/>
      <c r="S43" s="155" t="s">
        <v>182</v>
      </c>
      <c r="T43" s="155" t="s">
        <v>183</v>
      </c>
      <c r="U43" s="155">
        <v>2.238</v>
      </c>
      <c r="V43" s="155">
        <f t="shared" ref="V43:V54" si="20">ROUND(E43*U43,2)</f>
        <v>8.9499999999999993</v>
      </c>
      <c r="W43" s="155"/>
      <c r="X43" s="155" t="s">
        <v>184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185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69">
        <v>34</v>
      </c>
      <c r="B44" s="170" t="s">
        <v>302</v>
      </c>
      <c r="C44" s="176" t="s">
        <v>303</v>
      </c>
      <c r="D44" s="171" t="s">
        <v>235</v>
      </c>
      <c r="E44" s="172">
        <v>14</v>
      </c>
      <c r="F44" s="173"/>
      <c r="G44" s="173">
        <f t="shared" si="14"/>
        <v>0</v>
      </c>
      <c r="H44" s="173">
        <v>212.8</v>
      </c>
      <c r="I44" s="173">
        <f t="shared" si="15"/>
        <v>2979.2</v>
      </c>
      <c r="J44" s="173">
        <v>2057.1999999999998</v>
      </c>
      <c r="K44" s="173">
        <f t="shared" si="16"/>
        <v>28800.799999999999</v>
      </c>
      <c r="L44" s="173">
        <v>21</v>
      </c>
      <c r="M44" s="173">
        <f t="shared" si="17"/>
        <v>0</v>
      </c>
      <c r="N44" s="173">
        <v>0.13804</v>
      </c>
      <c r="O44" s="173">
        <f t="shared" si="18"/>
        <v>1.93</v>
      </c>
      <c r="P44" s="173">
        <v>0</v>
      </c>
      <c r="Q44" s="174">
        <f t="shared" si="19"/>
        <v>0</v>
      </c>
      <c r="R44" s="155"/>
      <c r="S44" s="155" t="s">
        <v>182</v>
      </c>
      <c r="T44" s="155" t="s">
        <v>183</v>
      </c>
      <c r="U44" s="155">
        <v>2.3769999999999998</v>
      </c>
      <c r="V44" s="155">
        <f t="shared" si="20"/>
        <v>33.28</v>
      </c>
      <c r="W44" s="155"/>
      <c r="X44" s="155" t="s">
        <v>184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185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69">
        <v>35</v>
      </c>
      <c r="B45" s="170" t="s">
        <v>304</v>
      </c>
      <c r="C45" s="176" t="s">
        <v>305</v>
      </c>
      <c r="D45" s="171" t="s">
        <v>235</v>
      </c>
      <c r="E45" s="172">
        <v>6.06</v>
      </c>
      <c r="F45" s="173"/>
      <c r="G45" s="173">
        <f t="shared" si="14"/>
        <v>0</v>
      </c>
      <c r="H45" s="173">
        <v>42700</v>
      </c>
      <c r="I45" s="173">
        <f t="shared" si="15"/>
        <v>258762</v>
      </c>
      <c r="J45" s="173">
        <v>0</v>
      </c>
      <c r="K45" s="173">
        <f t="shared" si="16"/>
        <v>0</v>
      </c>
      <c r="L45" s="173">
        <v>21</v>
      </c>
      <c r="M45" s="173">
        <f t="shared" si="17"/>
        <v>0</v>
      </c>
      <c r="N45" s="173">
        <v>6.1619999999999999</v>
      </c>
      <c r="O45" s="173">
        <f t="shared" si="18"/>
        <v>37.340000000000003</v>
      </c>
      <c r="P45" s="173">
        <v>0</v>
      </c>
      <c r="Q45" s="174">
        <f t="shared" si="19"/>
        <v>0</v>
      </c>
      <c r="R45" s="155"/>
      <c r="S45" s="155" t="s">
        <v>201</v>
      </c>
      <c r="T45" s="155" t="s">
        <v>206</v>
      </c>
      <c r="U45" s="155">
        <v>0</v>
      </c>
      <c r="V45" s="155">
        <f t="shared" si="20"/>
        <v>0</v>
      </c>
      <c r="W45" s="155"/>
      <c r="X45" s="155" t="s">
        <v>240</v>
      </c>
      <c r="Y45" s="152"/>
      <c r="Z45" s="152"/>
      <c r="AA45" s="152"/>
      <c r="AB45" s="152"/>
      <c r="AC45" s="152"/>
      <c r="AD45" s="152"/>
      <c r="AE45" s="152"/>
      <c r="AF45" s="152"/>
      <c r="AG45" s="152" t="s">
        <v>241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69">
        <v>36</v>
      </c>
      <c r="B46" s="170" t="s">
        <v>306</v>
      </c>
      <c r="C46" s="176" t="s">
        <v>307</v>
      </c>
      <c r="D46" s="171" t="s">
        <v>235</v>
      </c>
      <c r="E46" s="172">
        <v>2.02</v>
      </c>
      <c r="F46" s="173"/>
      <c r="G46" s="173">
        <f t="shared" si="14"/>
        <v>0</v>
      </c>
      <c r="H46" s="173">
        <v>23800</v>
      </c>
      <c r="I46" s="173">
        <f t="shared" si="15"/>
        <v>48076</v>
      </c>
      <c r="J46" s="173">
        <v>0</v>
      </c>
      <c r="K46" s="173">
        <f t="shared" si="16"/>
        <v>0</v>
      </c>
      <c r="L46" s="173">
        <v>21</v>
      </c>
      <c r="M46" s="173">
        <f t="shared" si="17"/>
        <v>0</v>
      </c>
      <c r="N46" s="173">
        <v>3.4319999999999999</v>
      </c>
      <c r="O46" s="173">
        <f t="shared" si="18"/>
        <v>6.93</v>
      </c>
      <c r="P46" s="173">
        <v>0</v>
      </c>
      <c r="Q46" s="174">
        <f t="shared" si="19"/>
        <v>0</v>
      </c>
      <c r="R46" s="155"/>
      <c r="S46" s="155" t="s">
        <v>201</v>
      </c>
      <c r="T46" s="155" t="s">
        <v>206</v>
      </c>
      <c r="U46" s="155">
        <v>0</v>
      </c>
      <c r="V46" s="155">
        <f t="shared" si="20"/>
        <v>0</v>
      </c>
      <c r="W46" s="155"/>
      <c r="X46" s="155" t="s">
        <v>240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241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69">
        <v>37</v>
      </c>
      <c r="B47" s="170" t="s">
        <v>308</v>
      </c>
      <c r="C47" s="176" t="s">
        <v>309</v>
      </c>
      <c r="D47" s="171" t="s">
        <v>235</v>
      </c>
      <c r="E47" s="172">
        <v>1.01</v>
      </c>
      <c r="F47" s="173"/>
      <c r="G47" s="173">
        <f t="shared" si="14"/>
        <v>0</v>
      </c>
      <c r="H47" s="173">
        <v>45000</v>
      </c>
      <c r="I47" s="173">
        <f t="shared" si="15"/>
        <v>45450</v>
      </c>
      <c r="J47" s="173">
        <v>0</v>
      </c>
      <c r="K47" s="173">
        <f t="shared" si="16"/>
        <v>0</v>
      </c>
      <c r="L47" s="173">
        <v>21</v>
      </c>
      <c r="M47" s="173">
        <f t="shared" si="17"/>
        <v>0</v>
      </c>
      <c r="N47" s="173">
        <v>6.5</v>
      </c>
      <c r="O47" s="173">
        <f t="shared" si="18"/>
        <v>6.57</v>
      </c>
      <c r="P47" s="173">
        <v>0</v>
      </c>
      <c r="Q47" s="174">
        <f t="shared" si="19"/>
        <v>0</v>
      </c>
      <c r="R47" s="155"/>
      <c r="S47" s="155" t="s">
        <v>201</v>
      </c>
      <c r="T47" s="155" t="s">
        <v>206</v>
      </c>
      <c r="U47" s="155">
        <v>0</v>
      </c>
      <c r="V47" s="155">
        <f t="shared" si="20"/>
        <v>0</v>
      </c>
      <c r="W47" s="155"/>
      <c r="X47" s="155" t="s">
        <v>240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241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69">
        <v>38</v>
      </c>
      <c r="B48" s="170" t="s">
        <v>310</v>
      </c>
      <c r="C48" s="176" t="s">
        <v>311</v>
      </c>
      <c r="D48" s="171" t="s">
        <v>235</v>
      </c>
      <c r="E48" s="172">
        <v>1.01</v>
      </c>
      <c r="F48" s="173"/>
      <c r="G48" s="173">
        <f t="shared" si="14"/>
        <v>0</v>
      </c>
      <c r="H48" s="173">
        <v>45000</v>
      </c>
      <c r="I48" s="173">
        <f t="shared" si="15"/>
        <v>45450</v>
      </c>
      <c r="J48" s="173">
        <v>0</v>
      </c>
      <c r="K48" s="173">
        <f t="shared" si="16"/>
        <v>0</v>
      </c>
      <c r="L48" s="173">
        <v>21</v>
      </c>
      <c r="M48" s="173">
        <f t="shared" si="17"/>
        <v>0</v>
      </c>
      <c r="N48" s="173">
        <v>6.5</v>
      </c>
      <c r="O48" s="173">
        <f t="shared" si="18"/>
        <v>6.57</v>
      </c>
      <c r="P48" s="173">
        <v>0</v>
      </c>
      <c r="Q48" s="174">
        <f t="shared" si="19"/>
        <v>0</v>
      </c>
      <c r="R48" s="155"/>
      <c r="S48" s="155" t="s">
        <v>201</v>
      </c>
      <c r="T48" s="155" t="s">
        <v>206</v>
      </c>
      <c r="U48" s="155">
        <v>0</v>
      </c>
      <c r="V48" s="155">
        <f t="shared" si="20"/>
        <v>0</v>
      </c>
      <c r="W48" s="155"/>
      <c r="X48" s="155" t="s">
        <v>240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241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69">
        <v>39</v>
      </c>
      <c r="B49" s="170" t="s">
        <v>312</v>
      </c>
      <c r="C49" s="176" t="s">
        <v>313</v>
      </c>
      <c r="D49" s="171" t="s">
        <v>235</v>
      </c>
      <c r="E49" s="172">
        <v>2.02</v>
      </c>
      <c r="F49" s="173"/>
      <c r="G49" s="173">
        <f t="shared" si="14"/>
        <v>0</v>
      </c>
      <c r="H49" s="173">
        <v>20700</v>
      </c>
      <c r="I49" s="173">
        <f t="shared" si="15"/>
        <v>41814</v>
      </c>
      <c r="J49" s="173">
        <v>0</v>
      </c>
      <c r="K49" s="173">
        <f t="shared" si="16"/>
        <v>0</v>
      </c>
      <c r="L49" s="173">
        <v>21</v>
      </c>
      <c r="M49" s="173">
        <f t="shared" si="17"/>
        <v>0</v>
      </c>
      <c r="N49" s="173">
        <v>2.99</v>
      </c>
      <c r="O49" s="173">
        <f t="shared" si="18"/>
        <v>6.04</v>
      </c>
      <c r="P49" s="173">
        <v>0</v>
      </c>
      <c r="Q49" s="174">
        <f t="shared" si="19"/>
        <v>0</v>
      </c>
      <c r="R49" s="155"/>
      <c r="S49" s="155" t="s">
        <v>201</v>
      </c>
      <c r="T49" s="155" t="s">
        <v>206</v>
      </c>
      <c r="U49" s="155">
        <v>0</v>
      </c>
      <c r="V49" s="155">
        <f t="shared" si="20"/>
        <v>0</v>
      </c>
      <c r="W49" s="155"/>
      <c r="X49" s="155" t="s">
        <v>240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241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69">
        <v>40</v>
      </c>
      <c r="B50" s="170" t="s">
        <v>314</v>
      </c>
      <c r="C50" s="176" t="s">
        <v>315</v>
      </c>
      <c r="D50" s="171" t="s">
        <v>235</v>
      </c>
      <c r="E50" s="172">
        <v>1.01</v>
      </c>
      <c r="F50" s="173"/>
      <c r="G50" s="173">
        <f t="shared" si="14"/>
        <v>0</v>
      </c>
      <c r="H50" s="173">
        <v>29900</v>
      </c>
      <c r="I50" s="173">
        <f t="shared" si="15"/>
        <v>30199</v>
      </c>
      <c r="J50" s="173">
        <v>0</v>
      </c>
      <c r="K50" s="173">
        <f t="shared" si="16"/>
        <v>0</v>
      </c>
      <c r="L50" s="173">
        <v>21</v>
      </c>
      <c r="M50" s="173">
        <f t="shared" si="17"/>
        <v>0</v>
      </c>
      <c r="N50" s="173">
        <v>4.3159999999999998</v>
      </c>
      <c r="O50" s="173">
        <f t="shared" si="18"/>
        <v>4.3600000000000003</v>
      </c>
      <c r="P50" s="173">
        <v>0</v>
      </c>
      <c r="Q50" s="174">
        <f t="shared" si="19"/>
        <v>0</v>
      </c>
      <c r="R50" s="155"/>
      <c r="S50" s="155" t="s">
        <v>201</v>
      </c>
      <c r="T50" s="155" t="s">
        <v>206</v>
      </c>
      <c r="U50" s="155">
        <v>0</v>
      </c>
      <c r="V50" s="155">
        <f t="shared" si="20"/>
        <v>0</v>
      </c>
      <c r="W50" s="155"/>
      <c r="X50" s="155" t="s">
        <v>240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241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69">
        <v>41</v>
      </c>
      <c r="B51" s="170" t="s">
        <v>316</v>
      </c>
      <c r="C51" s="176" t="s">
        <v>317</v>
      </c>
      <c r="D51" s="171" t="s">
        <v>235</v>
      </c>
      <c r="E51" s="172">
        <v>1.01</v>
      </c>
      <c r="F51" s="173"/>
      <c r="G51" s="173">
        <f t="shared" si="14"/>
        <v>0</v>
      </c>
      <c r="H51" s="173">
        <v>29900</v>
      </c>
      <c r="I51" s="173">
        <f t="shared" si="15"/>
        <v>30199</v>
      </c>
      <c r="J51" s="173">
        <v>0</v>
      </c>
      <c r="K51" s="173">
        <f t="shared" si="16"/>
        <v>0</v>
      </c>
      <c r="L51" s="173">
        <v>21</v>
      </c>
      <c r="M51" s="173">
        <f t="shared" si="17"/>
        <v>0</v>
      </c>
      <c r="N51" s="173">
        <v>4.3159999999999998</v>
      </c>
      <c r="O51" s="173">
        <f t="shared" si="18"/>
        <v>4.3600000000000003</v>
      </c>
      <c r="P51" s="173">
        <v>0</v>
      </c>
      <c r="Q51" s="174">
        <f t="shared" si="19"/>
        <v>0</v>
      </c>
      <c r="R51" s="155"/>
      <c r="S51" s="155" t="s">
        <v>201</v>
      </c>
      <c r="T51" s="155" t="s">
        <v>206</v>
      </c>
      <c r="U51" s="155">
        <v>0</v>
      </c>
      <c r="V51" s="155">
        <f t="shared" si="20"/>
        <v>0</v>
      </c>
      <c r="W51" s="155"/>
      <c r="X51" s="155" t="s">
        <v>240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241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69">
        <v>42</v>
      </c>
      <c r="B52" s="170" t="s">
        <v>318</v>
      </c>
      <c r="C52" s="176" t="s">
        <v>319</v>
      </c>
      <c r="D52" s="171" t="s">
        <v>235</v>
      </c>
      <c r="E52" s="172">
        <v>2.02</v>
      </c>
      <c r="F52" s="173"/>
      <c r="G52" s="173">
        <f t="shared" si="14"/>
        <v>0</v>
      </c>
      <c r="H52" s="173">
        <v>30800</v>
      </c>
      <c r="I52" s="173">
        <f t="shared" si="15"/>
        <v>62216</v>
      </c>
      <c r="J52" s="173">
        <v>0</v>
      </c>
      <c r="K52" s="173">
        <f t="shared" si="16"/>
        <v>0</v>
      </c>
      <c r="L52" s="173">
        <v>21</v>
      </c>
      <c r="M52" s="173">
        <f t="shared" si="17"/>
        <v>0</v>
      </c>
      <c r="N52" s="173">
        <v>4.4459999999999997</v>
      </c>
      <c r="O52" s="173">
        <f t="shared" si="18"/>
        <v>8.98</v>
      </c>
      <c r="P52" s="173">
        <v>0</v>
      </c>
      <c r="Q52" s="174">
        <f t="shared" si="19"/>
        <v>0</v>
      </c>
      <c r="R52" s="155"/>
      <c r="S52" s="155" t="s">
        <v>201</v>
      </c>
      <c r="T52" s="155" t="s">
        <v>206</v>
      </c>
      <c r="U52" s="155">
        <v>0</v>
      </c>
      <c r="V52" s="155">
        <f t="shared" si="20"/>
        <v>0</v>
      </c>
      <c r="W52" s="155"/>
      <c r="X52" s="155" t="s">
        <v>240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241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 x14ac:dyDescent="0.2">
      <c r="A53" s="169">
        <v>43</v>
      </c>
      <c r="B53" s="170" t="s">
        <v>320</v>
      </c>
      <c r="C53" s="176" t="s">
        <v>321</v>
      </c>
      <c r="D53" s="171" t="s">
        <v>235</v>
      </c>
      <c r="E53" s="172">
        <v>1.01</v>
      </c>
      <c r="F53" s="173"/>
      <c r="G53" s="173">
        <f t="shared" si="14"/>
        <v>0</v>
      </c>
      <c r="H53" s="173">
        <v>34400</v>
      </c>
      <c r="I53" s="173">
        <f t="shared" si="15"/>
        <v>34744</v>
      </c>
      <c r="J53" s="173">
        <v>0</v>
      </c>
      <c r="K53" s="173">
        <f t="shared" si="16"/>
        <v>0</v>
      </c>
      <c r="L53" s="173">
        <v>21</v>
      </c>
      <c r="M53" s="173">
        <f t="shared" si="17"/>
        <v>0</v>
      </c>
      <c r="N53" s="173">
        <v>4.9660000000000002</v>
      </c>
      <c r="O53" s="173">
        <f t="shared" si="18"/>
        <v>5.0199999999999996</v>
      </c>
      <c r="P53" s="173">
        <v>0</v>
      </c>
      <c r="Q53" s="174">
        <f t="shared" si="19"/>
        <v>0</v>
      </c>
      <c r="R53" s="155"/>
      <c r="S53" s="155" t="s">
        <v>201</v>
      </c>
      <c r="T53" s="155" t="s">
        <v>206</v>
      </c>
      <c r="U53" s="155">
        <v>0</v>
      </c>
      <c r="V53" s="155">
        <f t="shared" si="20"/>
        <v>0</v>
      </c>
      <c r="W53" s="155"/>
      <c r="X53" s="155" t="s">
        <v>240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241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69">
        <v>44</v>
      </c>
      <c r="B54" s="170" t="s">
        <v>322</v>
      </c>
      <c r="C54" s="176" t="s">
        <v>323</v>
      </c>
      <c r="D54" s="171" t="s">
        <v>235</v>
      </c>
      <c r="E54" s="172">
        <v>1.01</v>
      </c>
      <c r="F54" s="173"/>
      <c r="G54" s="173">
        <f t="shared" si="14"/>
        <v>0</v>
      </c>
      <c r="H54" s="173">
        <v>34400</v>
      </c>
      <c r="I54" s="173">
        <f t="shared" si="15"/>
        <v>34744</v>
      </c>
      <c r="J54" s="173">
        <v>0</v>
      </c>
      <c r="K54" s="173">
        <f t="shared" si="16"/>
        <v>0</v>
      </c>
      <c r="L54" s="173">
        <v>21</v>
      </c>
      <c r="M54" s="173">
        <f t="shared" si="17"/>
        <v>0</v>
      </c>
      <c r="N54" s="173">
        <v>4.9660000000000002</v>
      </c>
      <c r="O54" s="173">
        <f t="shared" si="18"/>
        <v>5.0199999999999996</v>
      </c>
      <c r="P54" s="173">
        <v>0</v>
      </c>
      <c r="Q54" s="174">
        <f t="shared" si="19"/>
        <v>0</v>
      </c>
      <c r="R54" s="155"/>
      <c r="S54" s="155" t="s">
        <v>201</v>
      </c>
      <c r="T54" s="155" t="s">
        <v>206</v>
      </c>
      <c r="U54" s="155">
        <v>0</v>
      </c>
      <c r="V54" s="155">
        <f t="shared" si="20"/>
        <v>0</v>
      </c>
      <c r="W54" s="155"/>
      <c r="X54" s="155" t="s">
        <v>240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241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57" t="s">
        <v>177</v>
      </c>
      <c r="B55" s="158" t="s">
        <v>94</v>
      </c>
      <c r="C55" s="175" t="s">
        <v>95</v>
      </c>
      <c r="D55" s="159"/>
      <c r="E55" s="160"/>
      <c r="F55" s="161"/>
      <c r="G55" s="161">
        <f>SUMIF(AG56:AG61,"&lt;&gt;NOR",G56:G61)</f>
        <v>0</v>
      </c>
      <c r="H55" s="161"/>
      <c r="I55" s="161">
        <f>SUM(I56:I61)</f>
        <v>449682.44</v>
      </c>
      <c r="J55" s="161"/>
      <c r="K55" s="161">
        <f>SUM(K56:K61)</f>
        <v>34507.56</v>
      </c>
      <c r="L55" s="161"/>
      <c r="M55" s="161">
        <f>SUM(M56:M61)</f>
        <v>0</v>
      </c>
      <c r="N55" s="161"/>
      <c r="O55" s="161">
        <f>SUM(O56:O61)</f>
        <v>68.2</v>
      </c>
      <c r="P55" s="161"/>
      <c r="Q55" s="162">
        <f>SUM(Q56:Q61)</f>
        <v>0</v>
      </c>
      <c r="R55" s="156"/>
      <c r="S55" s="156"/>
      <c r="T55" s="156"/>
      <c r="U55" s="156"/>
      <c r="V55" s="156">
        <f>SUM(V56:V61)</f>
        <v>8.18</v>
      </c>
      <c r="W55" s="156"/>
      <c r="X55" s="156"/>
      <c r="AG55" t="s">
        <v>178</v>
      </c>
    </row>
    <row r="56" spans="1:60" outlineLevel="1" x14ac:dyDescent="0.2">
      <c r="A56" s="169">
        <v>45</v>
      </c>
      <c r="B56" s="170" t="s">
        <v>324</v>
      </c>
      <c r="C56" s="176" t="s">
        <v>325</v>
      </c>
      <c r="D56" s="171" t="s">
        <v>235</v>
      </c>
      <c r="E56" s="172">
        <v>2</v>
      </c>
      <c r="F56" s="173"/>
      <c r="G56" s="173">
        <f t="shared" ref="G56:G61" si="21">ROUND(E56*F56,2)</f>
        <v>0</v>
      </c>
      <c r="H56" s="173">
        <v>116.22</v>
      </c>
      <c r="I56" s="173">
        <f t="shared" ref="I56:I61" si="22">ROUND(E56*H56,2)</f>
        <v>232.44</v>
      </c>
      <c r="J56" s="173">
        <v>3503.78</v>
      </c>
      <c r="K56" s="173">
        <f t="shared" ref="K56:K61" si="23">ROUND(E56*J56,2)</f>
        <v>7007.56</v>
      </c>
      <c r="L56" s="173">
        <v>21</v>
      </c>
      <c r="M56" s="173">
        <f t="shared" ref="M56:M61" si="24">G56*(1+L56/100)</f>
        <v>0</v>
      </c>
      <c r="N56" s="173">
        <v>8.7910000000000002E-2</v>
      </c>
      <c r="O56" s="173">
        <f t="shared" ref="O56:O61" si="25">ROUND(E56*N56,2)</f>
        <v>0.18</v>
      </c>
      <c r="P56" s="173">
        <v>0</v>
      </c>
      <c r="Q56" s="174">
        <f t="shared" ref="Q56:Q61" si="26">ROUND(E56*P56,2)</f>
        <v>0</v>
      </c>
      <c r="R56" s="155"/>
      <c r="S56" s="155" t="s">
        <v>182</v>
      </c>
      <c r="T56" s="155" t="s">
        <v>183</v>
      </c>
      <c r="U56" s="155">
        <v>4.09</v>
      </c>
      <c r="V56" s="155">
        <f t="shared" ref="V56:V61" si="27">ROUND(E56*U56,2)</f>
        <v>8.18</v>
      </c>
      <c r="W56" s="155"/>
      <c r="X56" s="155" t="s">
        <v>184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185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69">
        <v>46</v>
      </c>
      <c r="B57" s="170" t="s">
        <v>326</v>
      </c>
      <c r="C57" s="176" t="s">
        <v>327</v>
      </c>
      <c r="D57" s="171" t="s">
        <v>235</v>
      </c>
      <c r="E57" s="172">
        <v>2</v>
      </c>
      <c r="F57" s="173"/>
      <c r="G57" s="173">
        <f t="shared" si="21"/>
        <v>0</v>
      </c>
      <c r="H57" s="173">
        <v>0</v>
      </c>
      <c r="I57" s="173">
        <f t="shared" si="22"/>
        <v>0</v>
      </c>
      <c r="J57" s="173">
        <v>8500</v>
      </c>
      <c r="K57" s="173">
        <f t="shared" si="23"/>
        <v>17000</v>
      </c>
      <c r="L57" s="173">
        <v>21</v>
      </c>
      <c r="M57" s="173">
        <f t="shared" si="24"/>
        <v>0</v>
      </c>
      <c r="N57" s="173">
        <v>0</v>
      </c>
      <c r="O57" s="173">
        <f t="shared" si="25"/>
        <v>0</v>
      </c>
      <c r="P57" s="173">
        <v>0</v>
      </c>
      <c r="Q57" s="174">
        <f t="shared" si="26"/>
        <v>0</v>
      </c>
      <c r="R57" s="155"/>
      <c r="S57" s="155" t="s">
        <v>201</v>
      </c>
      <c r="T57" s="155" t="s">
        <v>328</v>
      </c>
      <c r="U57" s="155">
        <v>0</v>
      </c>
      <c r="V57" s="155">
        <f t="shared" si="27"/>
        <v>0</v>
      </c>
      <c r="W57" s="155"/>
      <c r="X57" s="155" t="s">
        <v>184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185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69">
        <v>47</v>
      </c>
      <c r="B58" s="170" t="s">
        <v>329</v>
      </c>
      <c r="C58" s="176" t="s">
        <v>330</v>
      </c>
      <c r="D58" s="171" t="s">
        <v>235</v>
      </c>
      <c r="E58" s="172">
        <v>1</v>
      </c>
      <c r="F58" s="173"/>
      <c r="G58" s="173">
        <f t="shared" si="21"/>
        <v>0</v>
      </c>
      <c r="H58" s="173">
        <v>0</v>
      </c>
      <c r="I58" s="173">
        <f t="shared" si="22"/>
        <v>0</v>
      </c>
      <c r="J58" s="173">
        <v>10500</v>
      </c>
      <c r="K58" s="173">
        <f t="shared" si="23"/>
        <v>10500</v>
      </c>
      <c r="L58" s="173">
        <v>21</v>
      </c>
      <c r="M58" s="173">
        <f t="shared" si="24"/>
        <v>0</v>
      </c>
      <c r="N58" s="173">
        <v>0</v>
      </c>
      <c r="O58" s="173">
        <f t="shared" si="25"/>
        <v>0</v>
      </c>
      <c r="P58" s="173">
        <v>0</v>
      </c>
      <c r="Q58" s="174">
        <f t="shared" si="26"/>
        <v>0</v>
      </c>
      <c r="R58" s="155"/>
      <c r="S58" s="155" t="s">
        <v>201</v>
      </c>
      <c r="T58" s="155" t="s">
        <v>328</v>
      </c>
      <c r="U58" s="155">
        <v>0</v>
      </c>
      <c r="V58" s="155">
        <f t="shared" si="27"/>
        <v>0</v>
      </c>
      <c r="W58" s="155"/>
      <c r="X58" s="155" t="s">
        <v>184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185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69">
        <v>48</v>
      </c>
      <c r="B59" s="170" t="s">
        <v>331</v>
      </c>
      <c r="C59" s="176" t="s">
        <v>332</v>
      </c>
      <c r="D59" s="171" t="s">
        <v>235</v>
      </c>
      <c r="E59" s="172">
        <v>1.01</v>
      </c>
      <c r="F59" s="173"/>
      <c r="G59" s="173">
        <f t="shared" si="21"/>
        <v>0</v>
      </c>
      <c r="H59" s="173">
        <v>126000</v>
      </c>
      <c r="I59" s="173">
        <f t="shared" si="22"/>
        <v>127260</v>
      </c>
      <c r="J59" s="173">
        <v>0</v>
      </c>
      <c r="K59" s="173">
        <f t="shared" si="23"/>
        <v>0</v>
      </c>
      <c r="L59" s="173">
        <v>21</v>
      </c>
      <c r="M59" s="173">
        <f t="shared" si="24"/>
        <v>0</v>
      </c>
      <c r="N59" s="173">
        <v>19.239999999999998</v>
      </c>
      <c r="O59" s="173">
        <f t="shared" si="25"/>
        <v>19.43</v>
      </c>
      <c r="P59" s="173">
        <v>0</v>
      </c>
      <c r="Q59" s="174">
        <f t="shared" si="26"/>
        <v>0</v>
      </c>
      <c r="R59" s="155"/>
      <c r="S59" s="155" t="s">
        <v>201</v>
      </c>
      <c r="T59" s="155" t="s">
        <v>206</v>
      </c>
      <c r="U59" s="155">
        <v>0</v>
      </c>
      <c r="V59" s="155">
        <f t="shared" si="27"/>
        <v>0</v>
      </c>
      <c r="W59" s="155"/>
      <c r="X59" s="155" t="s">
        <v>240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241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69">
        <v>49</v>
      </c>
      <c r="B60" s="170" t="s">
        <v>333</v>
      </c>
      <c r="C60" s="176" t="s">
        <v>334</v>
      </c>
      <c r="D60" s="171" t="s">
        <v>235</v>
      </c>
      <c r="E60" s="172">
        <v>2.02</v>
      </c>
      <c r="F60" s="173"/>
      <c r="G60" s="173">
        <f t="shared" si="21"/>
        <v>0</v>
      </c>
      <c r="H60" s="173">
        <v>107000</v>
      </c>
      <c r="I60" s="173">
        <f t="shared" si="22"/>
        <v>216140</v>
      </c>
      <c r="J60" s="173">
        <v>0</v>
      </c>
      <c r="K60" s="173">
        <f t="shared" si="23"/>
        <v>0</v>
      </c>
      <c r="L60" s="173">
        <v>21</v>
      </c>
      <c r="M60" s="173">
        <f t="shared" si="24"/>
        <v>0</v>
      </c>
      <c r="N60" s="173">
        <v>16.25</v>
      </c>
      <c r="O60" s="173">
        <f t="shared" si="25"/>
        <v>32.83</v>
      </c>
      <c r="P60" s="173">
        <v>0</v>
      </c>
      <c r="Q60" s="174">
        <f t="shared" si="26"/>
        <v>0</v>
      </c>
      <c r="R60" s="155"/>
      <c r="S60" s="155" t="s">
        <v>201</v>
      </c>
      <c r="T60" s="155" t="s">
        <v>206</v>
      </c>
      <c r="U60" s="155">
        <v>0</v>
      </c>
      <c r="V60" s="155">
        <f t="shared" si="27"/>
        <v>0</v>
      </c>
      <c r="W60" s="155"/>
      <c r="X60" s="155" t="s">
        <v>240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241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69">
        <v>50</v>
      </c>
      <c r="B61" s="170" t="s">
        <v>335</v>
      </c>
      <c r="C61" s="176" t="s">
        <v>336</v>
      </c>
      <c r="D61" s="171" t="s">
        <v>235</v>
      </c>
      <c r="E61" s="172">
        <v>2.02</v>
      </c>
      <c r="F61" s="173"/>
      <c r="G61" s="173">
        <f t="shared" si="21"/>
        <v>0</v>
      </c>
      <c r="H61" s="173">
        <v>52500</v>
      </c>
      <c r="I61" s="173">
        <f t="shared" si="22"/>
        <v>106050</v>
      </c>
      <c r="J61" s="173">
        <v>0</v>
      </c>
      <c r="K61" s="173">
        <f t="shared" si="23"/>
        <v>0</v>
      </c>
      <c r="L61" s="173">
        <v>21</v>
      </c>
      <c r="M61" s="173">
        <f t="shared" si="24"/>
        <v>0</v>
      </c>
      <c r="N61" s="173">
        <v>7.8</v>
      </c>
      <c r="O61" s="173">
        <f t="shared" si="25"/>
        <v>15.76</v>
      </c>
      <c r="P61" s="173">
        <v>0</v>
      </c>
      <c r="Q61" s="174">
        <f t="shared" si="26"/>
        <v>0</v>
      </c>
      <c r="R61" s="155"/>
      <c r="S61" s="155" t="s">
        <v>201</v>
      </c>
      <c r="T61" s="155" t="s">
        <v>206</v>
      </c>
      <c r="U61" s="155">
        <v>0</v>
      </c>
      <c r="V61" s="155">
        <f t="shared" si="27"/>
        <v>0</v>
      </c>
      <c r="W61" s="155"/>
      <c r="X61" s="155" t="s">
        <v>240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241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x14ac:dyDescent="0.2">
      <c r="A62" s="157" t="s">
        <v>177</v>
      </c>
      <c r="B62" s="158" t="s">
        <v>96</v>
      </c>
      <c r="C62" s="175" t="s">
        <v>97</v>
      </c>
      <c r="D62" s="159"/>
      <c r="E62" s="160"/>
      <c r="F62" s="161"/>
      <c r="G62" s="161">
        <f>SUMIF(AG63:AG65,"&lt;&gt;NOR",G63:G65)</f>
        <v>0</v>
      </c>
      <c r="H62" s="161"/>
      <c r="I62" s="161">
        <f>SUM(I63:I65)</f>
        <v>169778.6</v>
      </c>
      <c r="J62" s="161"/>
      <c r="K62" s="161">
        <f>SUM(K63:K65)</f>
        <v>28477.4</v>
      </c>
      <c r="L62" s="161"/>
      <c r="M62" s="161">
        <f>SUM(M63:M65)</f>
        <v>0</v>
      </c>
      <c r="N62" s="161"/>
      <c r="O62" s="161">
        <f>SUM(O63:O65)</f>
        <v>24.14</v>
      </c>
      <c r="P62" s="161"/>
      <c r="Q62" s="162">
        <f>SUM(Q63:Q65)</f>
        <v>0</v>
      </c>
      <c r="R62" s="156"/>
      <c r="S62" s="156"/>
      <c r="T62" s="156"/>
      <c r="U62" s="156"/>
      <c r="V62" s="156">
        <f>SUM(V63:V65)</f>
        <v>34.119999999999997</v>
      </c>
      <c r="W62" s="156"/>
      <c r="X62" s="156"/>
      <c r="AG62" t="s">
        <v>178</v>
      </c>
    </row>
    <row r="63" spans="1:60" outlineLevel="1" x14ac:dyDescent="0.2">
      <c r="A63" s="169">
        <v>51</v>
      </c>
      <c r="B63" s="170" t="s">
        <v>337</v>
      </c>
      <c r="C63" s="176" t="s">
        <v>338</v>
      </c>
      <c r="D63" s="171" t="s">
        <v>235</v>
      </c>
      <c r="E63" s="172">
        <v>20</v>
      </c>
      <c r="F63" s="173"/>
      <c r="G63" s="173">
        <f>ROUND(E63*F63,2)</f>
        <v>0</v>
      </c>
      <c r="H63" s="173">
        <v>25.13</v>
      </c>
      <c r="I63" s="173">
        <f>ROUND(E63*H63,2)</f>
        <v>502.6</v>
      </c>
      <c r="J63" s="173">
        <v>1423.87</v>
      </c>
      <c r="K63" s="173">
        <f>ROUND(E63*J63,2)</f>
        <v>28477.4</v>
      </c>
      <c r="L63" s="173">
        <v>21</v>
      </c>
      <c r="M63" s="173">
        <f>G63*(1+L63/100)</f>
        <v>0</v>
      </c>
      <c r="N63" s="173">
        <v>1.9009999999999999E-2</v>
      </c>
      <c r="O63" s="173">
        <f>ROUND(E63*N63,2)</f>
        <v>0.38</v>
      </c>
      <c r="P63" s="173">
        <v>0</v>
      </c>
      <c r="Q63" s="174">
        <f>ROUND(E63*P63,2)</f>
        <v>0</v>
      </c>
      <c r="R63" s="155"/>
      <c r="S63" s="155" t="s">
        <v>182</v>
      </c>
      <c r="T63" s="155" t="s">
        <v>183</v>
      </c>
      <c r="U63" s="155">
        <v>1.706</v>
      </c>
      <c r="V63" s="155">
        <f>ROUND(E63*U63,2)</f>
        <v>34.119999999999997</v>
      </c>
      <c r="W63" s="155"/>
      <c r="X63" s="155" t="s">
        <v>184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185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69">
        <v>52</v>
      </c>
      <c r="B64" s="170" t="s">
        <v>339</v>
      </c>
      <c r="C64" s="176" t="s">
        <v>340</v>
      </c>
      <c r="D64" s="171" t="s">
        <v>235</v>
      </c>
      <c r="E64" s="172">
        <v>16.16</v>
      </c>
      <c r="F64" s="173"/>
      <c r="G64" s="173">
        <f>ROUND(E64*F64,2)</f>
        <v>0</v>
      </c>
      <c r="H64" s="173">
        <v>8400</v>
      </c>
      <c r="I64" s="173">
        <f>ROUND(E64*H64,2)</f>
        <v>135744</v>
      </c>
      <c r="J64" s="173">
        <v>0</v>
      </c>
      <c r="K64" s="173">
        <f>ROUND(E64*J64,2)</f>
        <v>0</v>
      </c>
      <c r="L64" s="173">
        <v>21</v>
      </c>
      <c r="M64" s="173">
        <f>G64*(1+L64/100)</f>
        <v>0</v>
      </c>
      <c r="N64" s="173">
        <v>1.18</v>
      </c>
      <c r="O64" s="173">
        <f>ROUND(E64*N64,2)</f>
        <v>19.07</v>
      </c>
      <c r="P64" s="173">
        <v>0</v>
      </c>
      <c r="Q64" s="174">
        <f>ROUND(E64*P64,2)</f>
        <v>0</v>
      </c>
      <c r="R64" s="155"/>
      <c r="S64" s="155" t="s">
        <v>201</v>
      </c>
      <c r="T64" s="155" t="s">
        <v>206</v>
      </c>
      <c r="U64" s="155">
        <v>0</v>
      </c>
      <c r="V64" s="155">
        <f>ROUND(E64*U64,2)</f>
        <v>0</v>
      </c>
      <c r="W64" s="155"/>
      <c r="X64" s="155" t="s">
        <v>240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241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69">
        <v>53</v>
      </c>
      <c r="B65" s="170" t="s">
        <v>341</v>
      </c>
      <c r="C65" s="176" t="s">
        <v>342</v>
      </c>
      <c r="D65" s="171" t="s">
        <v>235</v>
      </c>
      <c r="E65" s="172">
        <v>4.04</v>
      </c>
      <c r="F65" s="173"/>
      <c r="G65" s="173">
        <f>ROUND(E65*F65,2)</f>
        <v>0</v>
      </c>
      <c r="H65" s="173">
        <v>8300</v>
      </c>
      <c r="I65" s="173">
        <f>ROUND(E65*H65,2)</f>
        <v>33532</v>
      </c>
      <c r="J65" s="173">
        <v>0</v>
      </c>
      <c r="K65" s="173">
        <f>ROUND(E65*J65,2)</f>
        <v>0</v>
      </c>
      <c r="L65" s="173">
        <v>21</v>
      </c>
      <c r="M65" s="173">
        <f>G65*(1+L65/100)</f>
        <v>0</v>
      </c>
      <c r="N65" s="173">
        <v>1.1599999999999999</v>
      </c>
      <c r="O65" s="173">
        <f>ROUND(E65*N65,2)</f>
        <v>4.6900000000000004</v>
      </c>
      <c r="P65" s="173">
        <v>0</v>
      </c>
      <c r="Q65" s="174">
        <f>ROUND(E65*P65,2)</f>
        <v>0</v>
      </c>
      <c r="R65" s="155"/>
      <c r="S65" s="155" t="s">
        <v>201</v>
      </c>
      <c r="T65" s="155" t="s">
        <v>206</v>
      </c>
      <c r="U65" s="155">
        <v>0</v>
      </c>
      <c r="V65" s="155">
        <f>ROUND(E65*U65,2)</f>
        <v>0</v>
      </c>
      <c r="W65" s="155"/>
      <c r="X65" s="155" t="s">
        <v>240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241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5.5" x14ac:dyDescent="0.2">
      <c r="A66" s="157" t="s">
        <v>177</v>
      </c>
      <c r="B66" s="158" t="s">
        <v>98</v>
      </c>
      <c r="C66" s="175" t="s">
        <v>99</v>
      </c>
      <c r="D66" s="159"/>
      <c r="E66" s="160"/>
      <c r="F66" s="161"/>
      <c r="G66" s="161">
        <f>SUMIF(AG67:AG74,"&lt;&gt;NOR",G67:G74)</f>
        <v>0</v>
      </c>
      <c r="H66" s="161"/>
      <c r="I66" s="161">
        <f>SUM(I67:I74)</f>
        <v>3157015.18</v>
      </c>
      <c r="J66" s="161"/>
      <c r="K66" s="161">
        <f>SUM(K67:K74)</f>
        <v>416138.81999999995</v>
      </c>
      <c r="L66" s="161"/>
      <c r="M66" s="161">
        <f>SUM(M67:M74)</f>
        <v>0</v>
      </c>
      <c r="N66" s="161"/>
      <c r="O66" s="161">
        <f>SUM(O67:O74)</f>
        <v>504.69999999999993</v>
      </c>
      <c r="P66" s="161"/>
      <c r="Q66" s="162">
        <f>SUM(Q67:Q74)</f>
        <v>0</v>
      </c>
      <c r="R66" s="156"/>
      <c r="S66" s="156"/>
      <c r="T66" s="156"/>
      <c r="U66" s="156"/>
      <c r="V66" s="156">
        <f>SUM(V67:V74)</f>
        <v>498.14</v>
      </c>
      <c r="W66" s="156"/>
      <c r="X66" s="156"/>
      <c r="AG66" t="s">
        <v>178</v>
      </c>
    </row>
    <row r="67" spans="1:60" outlineLevel="1" x14ac:dyDescent="0.2">
      <c r="A67" s="169">
        <v>54</v>
      </c>
      <c r="B67" s="170" t="s">
        <v>343</v>
      </c>
      <c r="C67" s="176" t="s">
        <v>344</v>
      </c>
      <c r="D67" s="171" t="s">
        <v>235</v>
      </c>
      <c r="E67" s="172">
        <v>18</v>
      </c>
      <c r="F67" s="173"/>
      <c r="G67" s="173">
        <f t="shared" ref="G67:G74" si="28">ROUND(E67*F67,2)</f>
        <v>0</v>
      </c>
      <c r="H67" s="173">
        <v>192.55</v>
      </c>
      <c r="I67" s="173">
        <f t="shared" ref="I67:I74" si="29">ROUND(E67*H67,2)</f>
        <v>3465.9</v>
      </c>
      <c r="J67" s="173">
        <v>3652.45</v>
      </c>
      <c r="K67" s="173">
        <f t="shared" ref="K67:K74" si="30">ROUND(E67*J67,2)</f>
        <v>65744.100000000006</v>
      </c>
      <c r="L67" s="173">
        <v>21</v>
      </c>
      <c r="M67" s="173">
        <f t="shared" ref="M67:M74" si="31">G67*(1+L67/100)</f>
        <v>0</v>
      </c>
      <c r="N67" s="173">
        <v>0.11206000000000001</v>
      </c>
      <c r="O67" s="173">
        <f t="shared" ref="O67:O74" si="32">ROUND(E67*N67,2)</f>
        <v>2.02</v>
      </c>
      <c r="P67" s="173">
        <v>0</v>
      </c>
      <c r="Q67" s="174">
        <f t="shared" ref="Q67:Q74" si="33">ROUND(E67*P67,2)</f>
        <v>0</v>
      </c>
      <c r="R67" s="155"/>
      <c r="S67" s="155" t="s">
        <v>182</v>
      </c>
      <c r="T67" s="155" t="s">
        <v>183</v>
      </c>
      <c r="U67" s="155">
        <v>5.3780000000000001</v>
      </c>
      <c r="V67" s="155">
        <f t="shared" ref="V67:V74" si="34">ROUND(E67*U67,2)</f>
        <v>96.8</v>
      </c>
      <c r="W67" s="155"/>
      <c r="X67" s="155" t="s">
        <v>184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185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69">
        <v>55</v>
      </c>
      <c r="B68" s="170" t="s">
        <v>345</v>
      </c>
      <c r="C68" s="176" t="s">
        <v>346</v>
      </c>
      <c r="D68" s="171" t="s">
        <v>235</v>
      </c>
      <c r="E68" s="172">
        <v>52</v>
      </c>
      <c r="F68" s="173"/>
      <c r="G68" s="173">
        <f t="shared" si="28"/>
        <v>0</v>
      </c>
      <c r="H68" s="173">
        <v>231.64</v>
      </c>
      <c r="I68" s="173">
        <f t="shared" si="29"/>
        <v>12045.28</v>
      </c>
      <c r="J68" s="173">
        <v>6738.36</v>
      </c>
      <c r="K68" s="173">
        <f t="shared" si="30"/>
        <v>350394.72</v>
      </c>
      <c r="L68" s="173">
        <v>21</v>
      </c>
      <c r="M68" s="173">
        <f t="shared" si="31"/>
        <v>0</v>
      </c>
      <c r="N68" s="173">
        <v>0.12256</v>
      </c>
      <c r="O68" s="173">
        <f t="shared" si="32"/>
        <v>6.37</v>
      </c>
      <c r="P68" s="173">
        <v>0</v>
      </c>
      <c r="Q68" s="174">
        <f t="shared" si="33"/>
        <v>0</v>
      </c>
      <c r="R68" s="155"/>
      <c r="S68" s="155" t="s">
        <v>182</v>
      </c>
      <c r="T68" s="155" t="s">
        <v>183</v>
      </c>
      <c r="U68" s="155">
        <v>7.718</v>
      </c>
      <c r="V68" s="155">
        <f t="shared" si="34"/>
        <v>401.34</v>
      </c>
      <c r="W68" s="155"/>
      <c r="X68" s="155" t="s">
        <v>184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185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69">
        <v>56</v>
      </c>
      <c r="B69" s="170" t="s">
        <v>347</v>
      </c>
      <c r="C69" s="176" t="s">
        <v>348</v>
      </c>
      <c r="D69" s="171" t="s">
        <v>235</v>
      </c>
      <c r="E69" s="172">
        <v>44.44</v>
      </c>
      <c r="F69" s="173"/>
      <c r="G69" s="173">
        <f t="shared" si="28"/>
        <v>0</v>
      </c>
      <c r="H69" s="173">
        <v>48600</v>
      </c>
      <c r="I69" s="173">
        <f t="shared" si="29"/>
        <v>2159784</v>
      </c>
      <c r="J69" s="173">
        <v>0</v>
      </c>
      <c r="K69" s="173">
        <f t="shared" si="30"/>
        <v>0</v>
      </c>
      <c r="L69" s="173">
        <v>21</v>
      </c>
      <c r="M69" s="173">
        <f t="shared" si="31"/>
        <v>0</v>
      </c>
      <c r="N69" s="173">
        <v>7.02</v>
      </c>
      <c r="O69" s="173">
        <f t="shared" si="32"/>
        <v>311.97000000000003</v>
      </c>
      <c r="P69" s="173">
        <v>0</v>
      </c>
      <c r="Q69" s="174">
        <f t="shared" si="33"/>
        <v>0</v>
      </c>
      <c r="R69" s="155"/>
      <c r="S69" s="155" t="s">
        <v>201</v>
      </c>
      <c r="T69" s="155" t="s">
        <v>206</v>
      </c>
      <c r="U69" s="155">
        <v>0</v>
      </c>
      <c r="V69" s="155">
        <f t="shared" si="34"/>
        <v>0</v>
      </c>
      <c r="W69" s="155"/>
      <c r="X69" s="155" t="s">
        <v>240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241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69">
        <v>57</v>
      </c>
      <c r="B70" s="170" t="s">
        <v>349</v>
      </c>
      <c r="C70" s="176" t="s">
        <v>350</v>
      </c>
      <c r="D70" s="171" t="s">
        <v>235</v>
      </c>
      <c r="E70" s="172">
        <v>3.03</v>
      </c>
      <c r="F70" s="173"/>
      <c r="G70" s="173">
        <f t="shared" si="28"/>
        <v>0</v>
      </c>
      <c r="H70" s="173">
        <v>48600</v>
      </c>
      <c r="I70" s="173">
        <f t="shared" si="29"/>
        <v>147258</v>
      </c>
      <c r="J70" s="173">
        <v>0</v>
      </c>
      <c r="K70" s="173">
        <f t="shared" si="30"/>
        <v>0</v>
      </c>
      <c r="L70" s="173">
        <v>21</v>
      </c>
      <c r="M70" s="173">
        <f t="shared" si="31"/>
        <v>0</v>
      </c>
      <c r="N70" s="173">
        <v>7.02</v>
      </c>
      <c r="O70" s="173">
        <f t="shared" si="32"/>
        <v>21.27</v>
      </c>
      <c r="P70" s="173">
        <v>0</v>
      </c>
      <c r="Q70" s="174">
        <f t="shared" si="33"/>
        <v>0</v>
      </c>
      <c r="R70" s="155"/>
      <c r="S70" s="155" t="s">
        <v>201</v>
      </c>
      <c r="T70" s="155" t="s">
        <v>206</v>
      </c>
      <c r="U70" s="155">
        <v>0</v>
      </c>
      <c r="V70" s="155">
        <f t="shared" si="34"/>
        <v>0</v>
      </c>
      <c r="W70" s="155"/>
      <c r="X70" s="155" t="s">
        <v>240</v>
      </c>
      <c r="Y70" s="152"/>
      <c r="Z70" s="152"/>
      <c r="AA70" s="152"/>
      <c r="AB70" s="152"/>
      <c r="AC70" s="152"/>
      <c r="AD70" s="152"/>
      <c r="AE70" s="152"/>
      <c r="AF70" s="152"/>
      <c r="AG70" s="152" t="s">
        <v>241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69">
        <v>58</v>
      </c>
      <c r="B71" s="170" t="s">
        <v>351</v>
      </c>
      <c r="C71" s="176" t="s">
        <v>352</v>
      </c>
      <c r="D71" s="171" t="s">
        <v>235</v>
      </c>
      <c r="E71" s="172">
        <v>3.03</v>
      </c>
      <c r="F71" s="173"/>
      <c r="G71" s="173">
        <f t="shared" si="28"/>
        <v>0</v>
      </c>
      <c r="H71" s="173">
        <v>48600</v>
      </c>
      <c r="I71" s="173">
        <f t="shared" si="29"/>
        <v>147258</v>
      </c>
      <c r="J71" s="173">
        <v>0</v>
      </c>
      <c r="K71" s="173">
        <f t="shared" si="30"/>
        <v>0</v>
      </c>
      <c r="L71" s="173">
        <v>21</v>
      </c>
      <c r="M71" s="173">
        <f t="shared" si="31"/>
        <v>0</v>
      </c>
      <c r="N71" s="173">
        <v>7.02</v>
      </c>
      <c r="O71" s="173">
        <f t="shared" si="32"/>
        <v>21.27</v>
      </c>
      <c r="P71" s="173">
        <v>0</v>
      </c>
      <c r="Q71" s="174">
        <f t="shared" si="33"/>
        <v>0</v>
      </c>
      <c r="R71" s="155"/>
      <c r="S71" s="155" t="s">
        <v>201</v>
      </c>
      <c r="T71" s="155" t="s">
        <v>206</v>
      </c>
      <c r="U71" s="155">
        <v>0</v>
      </c>
      <c r="V71" s="155">
        <f t="shared" si="34"/>
        <v>0</v>
      </c>
      <c r="W71" s="155"/>
      <c r="X71" s="155" t="s">
        <v>240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241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69">
        <v>59</v>
      </c>
      <c r="B72" s="170" t="s">
        <v>353</v>
      </c>
      <c r="C72" s="176" t="s">
        <v>354</v>
      </c>
      <c r="D72" s="171" t="s">
        <v>235</v>
      </c>
      <c r="E72" s="172">
        <v>1.01</v>
      </c>
      <c r="F72" s="173"/>
      <c r="G72" s="173">
        <f t="shared" si="28"/>
        <v>0</v>
      </c>
      <c r="H72" s="173">
        <v>48600</v>
      </c>
      <c r="I72" s="173">
        <f t="shared" si="29"/>
        <v>49086</v>
      </c>
      <c r="J72" s="173">
        <v>0</v>
      </c>
      <c r="K72" s="173">
        <f t="shared" si="30"/>
        <v>0</v>
      </c>
      <c r="L72" s="173">
        <v>21</v>
      </c>
      <c r="M72" s="173">
        <f t="shared" si="31"/>
        <v>0</v>
      </c>
      <c r="N72" s="173">
        <v>7.02</v>
      </c>
      <c r="O72" s="173">
        <f t="shared" si="32"/>
        <v>7.09</v>
      </c>
      <c r="P72" s="173">
        <v>0</v>
      </c>
      <c r="Q72" s="174">
        <f t="shared" si="33"/>
        <v>0</v>
      </c>
      <c r="R72" s="155"/>
      <c r="S72" s="155" t="s">
        <v>201</v>
      </c>
      <c r="T72" s="155" t="s">
        <v>206</v>
      </c>
      <c r="U72" s="155">
        <v>0</v>
      </c>
      <c r="V72" s="155">
        <f t="shared" si="34"/>
        <v>0</v>
      </c>
      <c r="W72" s="155"/>
      <c r="X72" s="155" t="s">
        <v>240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241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69">
        <v>60</v>
      </c>
      <c r="B73" s="170" t="s">
        <v>355</v>
      </c>
      <c r="C73" s="176" t="s">
        <v>356</v>
      </c>
      <c r="D73" s="171" t="s">
        <v>235</v>
      </c>
      <c r="E73" s="172">
        <v>1.01</v>
      </c>
      <c r="F73" s="173"/>
      <c r="G73" s="173">
        <f t="shared" si="28"/>
        <v>0</v>
      </c>
      <c r="H73" s="173">
        <v>48600</v>
      </c>
      <c r="I73" s="173">
        <f t="shared" si="29"/>
        <v>49086</v>
      </c>
      <c r="J73" s="173">
        <v>0</v>
      </c>
      <c r="K73" s="173">
        <f t="shared" si="30"/>
        <v>0</v>
      </c>
      <c r="L73" s="173">
        <v>21</v>
      </c>
      <c r="M73" s="173">
        <f t="shared" si="31"/>
        <v>0</v>
      </c>
      <c r="N73" s="173">
        <v>7.02</v>
      </c>
      <c r="O73" s="173">
        <f t="shared" si="32"/>
        <v>7.09</v>
      </c>
      <c r="P73" s="173">
        <v>0</v>
      </c>
      <c r="Q73" s="174">
        <f t="shared" si="33"/>
        <v>0</v>
      </c>
      <c r="R73" s="155"/>
      <c r="S73" s="155" t="s">
        <v>201</v>
      </c>
      <c r="T73" s="155" t="s">
        <v>206</v>
      </c>
      <c r="U73" s="155">
        <v>0</v>
      </c>
      <c r="V73" s="155">
        <f t="shared" si="34"/>
        <v>0</v>
      </c>
      <c r="W73" s="155"/>
      <c r="X73" s="155" t="s">
        <v>240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241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69">
        <v>61</v>
      </c>
      <c r="B74" s="170" t="s">
        <v>357</v>
      </c>
      <c r="C74" s="176" t="s">
        <v>358</v>
      </c>
      <c r="D74" s="171" t="s">
        <v>235</v>
      </c>
      <c r="E74" s="172">
        <v>18.18</v>
      </c>
      <c r="F74" s="173"/>
      <c r="G74" s="173">
        <f t="shared" si="28"/>
        <v>0</v>
      </c>
      <c r="H74" s="173">
        <v>32400</v>
      </c>
      <c r="I74" s="173">
        <f t="shared" si="29"/>
        <v>589032</v>
      </c>
      <c r="J74" s="173">
        <v>0</v>
      </c>
      <c r="K74" s="173">
        <f t="shared" si="30"/>
        <v>0</v>
      </c>
      <c r="L74" s="173">
        <v>21</v>
      </c>
      <c r="M74" s="173">
        <f t="shared" si="31"/>
        <v>0</v>
      </c>
      <c r="N74" s="173">
        <v>7.02</v>
      </c>
      <c r="O74" s="173">
        <f t="shared" si="32"/>
        <v>127.62</v>
      </c>
      <c r="P74" s="173">
        <v>0</v>
      </c>
      <c r="Q74" s="174">
        <f t="shared" si="33"/>
        <v>0</v>
      </c>
      <c r="R74" s="155"/>
      <c r="S74" s="155" t="s">
        <v>201</v>
      </c>
      <c r="T74" s="155" t="s">
        <v>206</v>
      </c>
      <c r="U74" s="155">
        <v>0</v>
      </c>
      <c r="V74" s="155">
        <f t="shared" si="34"/>
        <v>0</v>
      </c>
      <c r="W74" s="155"/>
      <c r="X74" s="155" t="s">
        <v>240</v>
      </c>
      <c r="Y74" s="152"/>
      <c r="Z74" s="152"/>
      <c r="AA74" s="152"/>
      <c r="AB74" s="152"/>
      <c r="AC74" s="152"/>
      <c r="AD74" s="152"/>
      <c r="AE74" s="152"/>
      <c r="AF74" s="152"/>
      <c r="AG74" s="152" t="s">
        <v>241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x14ac:dyDescent="0.2">
      <c r="A75" s="157" t="s">
        <v>177</v>
      </c>
      <c r="B75" s="158" t="s">
        <v>114</v>
      </c>
      <c r="C75" s="175" t="s">
        <v>115</v>
      </c>
      <c r="D75" s="159"/>
      <c r="E75" s="160"/>
      <c r="F75" s="161"/>
      <c r="G75" s="161">
        <f>SUMIF(AG76:AG76,"&lt;&gt;NOR",G76:G76)</f>
        <v>0</v>
      </c>
      <c r="H75" s="161"/>
      <c r="I75" s="161">
        <f>SUM(I76:I76)</f>
        <v>0</v>
      </c>
      <c r="J75" s="161"/>
      <c r="K75" s="161">
        <f>SUM(K76:K76)</f>
        <v>85684.85</v>
      </c>
      <c r="L75" s="161"/>
      <c r="M75" s="161">
        <f>SUM(M76:M76)</f>
        <v>0</v>
      </c>
      <c r="N75" s="161"/>
      <c r="O75" s="161">
        <f>SUM(O76:O76)</f>
        <v>0</v>
      </c>
      <c r="P75" s="161"/>
      <c r="Q75" s="162">
        <f>SUM(Q76:Q76)</f>
        <v>0</v>
      </c>
      <c r="R75" s="156"/>
      <c r="S75" s="156"/>
      <c r="T75" s="156"/>
      <c r="U75" s="156"/>
      <c r="V75" s="156">
        <f>SUM(V76:V76)</f>
        <v>104.15</v>
      </c>
      <c r="W75" s="156"/>
      <c r="X75" s="156"/>
      <c r="AG75" t="s">
        <v>178</v>
      </c>
    </row>
    <row r="76" spans="1:60" outlineLevel="1" x14ac:dyDescent="0.2">
      <c r="A76" s="163">
        <v>62</v>
      </c>
      <c r="B76" s="164" t="s">
        <v>359</v>
      </c>
      <c r="C76" s="177" t="s">
        <v>360</v>
      </c>
      <c r="D76" s="165" t="s">
        <v>220</v>
      </c>
      <c r="E76" s="166">
        <v>1073.74496</v>
      </c>
      <c r="F76" s="167"/>
      <c r="G76" s="167">
        <f>ROUND(E76*F76,2)</f>
        <v>0</v>
      </c>
      <c r="H76" s="167">
        <v>0</v>
      </c>
      <c r="I76" s="167">
        <f>ROUND(E76*H76,2)</f>
        <v>0</v>
      </c>
      <c r="J76" s="167">
        <v>79.8</v>
      </c>
      <c r="K76" s="167">
        <f>ROUND(E76*J76,2)</f>
        <v>85684.85</v>
      </c>
      <c r="L76" s="167">
        <v>21</v>
      </c>
      <c r="M76" s="167">
        <f>G76*(1+L76/100)</f>
        <v>0</v>
      </c>
      <c r="N76" s="167">
        <v>0</v>
      </c>
      <c r="O76" s="167">
        <f>ROUND(E76*N76,2)</f>
        <v>0</v>
      </c>
      <c r="P76" s="167">
        <v>0</v>
      </c>
      <c r="Q76" s="168">
        <f>ROUND(E76*P76,2)</f>
        <v>0</v>
      </c>
      <c r="R76" s="155"/>
      <c r="S76" s="155" t="s">
        <v>182</v>
      </c>
      <c r="T76" s="155" t="s">
        <v>183</v>
      </c>
      <c r="U76" s="155">
        <v>9.7000000000000003E-2</v>
      </c>
      <c r="V76" s="155">
        <f>ROUND(E76*U76,2)</f>
        <v>104.15</v>
      </c>
      <c r="W76" s="155"/>
      <c r="X76" s="155" t="s">
        <v>228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229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x14ac:dyDescent="0.2">
      <c r="A77" s="3"/>
      <c r="B77" s="4"/>
      <c r="C77" s="178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v>15</v>
      </c>
      <c r="AF77">
        <v>21</v>
      </c>
      <c r="AG77" t="s">
        <v>164</v>
      </c>
    </row>
    <row r="78" spans="1:60" x14ac:dyDescent="0.2">
      <c r="C78" s="179"/>
      <c r="D78" s="10"/>
      <c r="AG78" t="s">
        <v>232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72" activePane="bottomLeft" state="frozen"/>
      <selection pane="bottomLeft" activeCell="F9" sqref="F9:F99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64</v>
      </c>
      <c r="C4" s="240" t="s">
        <v>65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82</v>
      </c>
      <c r="C8" s="175" t="s">
        <v>83</v>
      </c>
      <c r="D8" s="159"/>
      <c r="E8" s="160"/>
      <c r="F8" s="161"/>
      <c r="G8" s="161">
        <f>SUMIF(AG9:AG9,"&lt;&gt;NOR",G9:G9)</f>
        <v>0</v>
      </c>
      <c r="H8" s="161"/>
      <c r="I8" s="161">
        <f>SUM(I9:I9)</f>
        <v>9195.52</v>
      </c>
      <c r="J8" s="161"/>
      <c r="K8" s="161">
        <f>SUM(K9:K9)</f>
        <v>3408.49</v>
      </c>
      <c r="L8" s="161"/>
      <c r="M8" s="161">
        <f>SUM(M9:M9)</f>
        <v>0</v>
      </c>
      <c r="N8" s="161"/>
      <c r="O8" s="161">
        <f>SUM(O9:O9)</f>
        <v>2.57</v>
      </c>
      <c r="P8" s="161"/>
      <c r="Q8" s="162">
        <f>SUM(Q9:Q9)</f>
        <v>0</v>
      </c>
      <c r="R8" s="156"/>
      <c r="S8" s="156"/>
      <c r="T8" s="156"/>
      <c r="U8" s="156"/>
      <c r="V8" s="156">
        <f>SUM(V9:V9)</f>
        <v>7.13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361</v>
      </c>
      <c r="C9" s="176" t="s">
        <v>362</v>
      </c>
      <c r="D9" s="171" t="s">
        <v>215</v>
      </c>
      <c r="E9" s="172">
        <v>11.5</v>
      </c>
      <c r="F9" s="173"/>
      <c r="G9" s="173">
        <f>ROUND(E9*F9,2)</f>
        <v>0</v>
      </c>
      <c r="H9" s="173">
        <v>799.61</v>
      </c>
      <c r="I9" s="173">
        <f>ROUND(E9*H9,2)</f>
        <v>9195.52</v>
      </c>
      <c r="J9" s="173">
        <v>296.39</v>
      </c>
      <c r="K9" s="173">
        <f>ROUND(E9*J9,2)</f>
        <v>3408.49</v>
      </c>
      <c r="L9" s="173">
        <v>21</v>
      </c>
      <c r="M9" s="173">
        <f>G9*(1+L9/100)</f>
        <v>0</v>
      </c>
      <c r="N9" s="173">
        <v>0.22350999999999999</v>
      </c>
      <c r="O9" s="173">
        <f>ROUND(E9*N9,2)</f>
        <v>2.57</v>
      </c>
      <c r="P9" s="173">
        <v>0</v>
      </c>
      <c r="Q9" s="174">
        <f>ROUND(E9*P9,2)</f>
        <v>0</v>
      </c>
      <c r="R9" s="155"/>
      <c r="S9" s="155" t="s">
        <v>182</v>
      </c>
      <c r="T9" s="155" t="s">
        <v>183</v>
      </c>
      <c r="U9" s="155">
        <v>0.62</v>
      </c>
      <c r="V9" s="155">
        <f>ROUND(E9*U9,2)</f>
        <v>7.13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57" t="s">
        <v>177</v>
      </c>
      <c r="B10" s="158" t="s">
        <v>84</v>
      </c>
      <c r="C10" s="175" t="s">
        <v>85</v>
      </c>
      <c r="D10" s="159"/>
      <c r="E10" s="160"/>
      <c r="F10" s="161"/>
      <c r="G10" s="161">
        <f>SUMIF(AG11:AG11,"&lt;&gt;NOR",G11:G11)</f>
        <v>0</v>
      </c>
      <c r="H10" s="161"/>
      <c r="I10" s="161">
        <f>SUM(I11:I11)</f>
        <v>930.09</v>
      </c>
      <c r="J10" s="161"/>
      <c r="K10" s="161">
        <f>SUM(K11:K11)</f>
        <v>352.41</v>
      </c>
      <c r="L10" s="161"/>
      <c r="M10" s="161">
        <f>SUM(M11:M11)</f>
        <v>0</v>
      </c>
      <c r="N10" s="161"/>
      <c r="O10" s="161">
        <f>SUM(O11:O11)</f>
        <v>0.14000000000000001</v>
      </c>
      <c r="P10" s="161"/>
      <c r="Q10" s="162">
        <f>SUM(Q11:Q11)</f>
        <v>0</v>
      </c>
      <c r="R10" s="156"/>
      <c r="S10" s="156"/>
      <c r="T10" s="156"/>
      <c r="U10" s="156"/>
      <c r="V10" s="156">
        <f>SUM(V11:V11)</f>
        <v>0.76</v>
      </c>
      <c r="W10" s="156"/>
      <c r="X10" s="156"/>
      <c r="AG10" t="s">
        <v>178</v>
      </c>
    </row>
    <row r="11" spans="1:60" outlineLevel="1" x14ac:dyDescent="0.2">
      <c r="A11" s="169">
        <v>2</v>
      </c>
      <c r="B11" s="170" t="s">
        <v>363</v>
      </c>
      <c r="C11" s="176" t="s">
        <v>364</v>
      </c>
      <c r="D11" s="171" t="s">
        <v>235</v>
      </c>
      <c r="E11" s="172">
        <v>3</v>
      </c>
      <c r="F11" s="173"/>
      <c r="G11" s="173">
        <f>ROUND(E11*F11,2)</f>
        <v>0</v>
      </c>
      <c r="H11" s="173">
        <v>310.02999999999997</v>
      </c>
      <c r="I11" s="173">
        <f>ROUND(E11*H11,2)</f>
        <v>930.09</v>
      </c>
      <c r="J11" s="173">
        <v>117.47</v>
      </c>
      <c r="K11" s="173">
        <f>ROUND(E11*J11,2)</f>
        <v>352.41</v>
      </c>
      <c r="L11" s="173">
        <v>21</v>
      </c>
      <c r="M11" s="173">
        <f>G11*(1+L11/100)</f>
        <v>0</v>
      </c>
      <c r="N11" s="173">
        <v>4.5289999999999997E-2</v>
      </c>
      <c r="O11" s="173">
        <f>ROUND(E11*N11,2)</f>
        <v>0.14000000000000001</v>
      </c>
      <c r="P11" s="173">
        <v>0</v>
      </c>
      <c r="Q11" s="174">
        <f>ROUND(E11*P11,2)</f>
        <v>0</v>
      </c>
      <c r="R11" s="155"/>
      <c r="S11" s="155" t="s">
        <v>182</v>
      </c>
      <c r="T11" s="155" t="s">
        <v>183</v>
      </c>
      <c r="U11" s="155">
        <v>0.2525</v>
      </c>
      <c r="V11" s="155">
        <f>ROUND(E11*U11,2)</f>
        <v>0.76</v>
      </c>
      <c r="W11" s="155"/>
      <c r="X11" s="155" t="s">
        <v>184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5.5" x14ac:dyDescent="0.2">
      <c r="A12" s="157" t="s">
        <v>177</v>
      </c>
      <c r="B12" s="158" t="s">
        <v>86</v>
      </c>
      <c r="C12" s="175" t="s">
        <v>87</v>
      </c>
      <c r="D12" s="159"/>
      <c r="E12" s="160"/>
      <c r="F12" s="161"/>
      <c r="G12" s="161">
        <f>SUMIF(AG13:AG13,"&lt;&gt;NOR",G13:G13)</f>
        <v>0</v>
      </c>
      <c r="H12" s="161"/>
      <c r="I12" s="161">
        <f>SUM(I13:I13)</f>
        <v>1288891.51</v>
      </c>
      <c r="J12" s="161"/>
      <c r="K12" s="161">
        <f>SUM(K13:K13)</f>
        <v>518446.49</v>
      </c>
      <c r="L12" s="161"/>
      <c r="M12" s="161">
        <f>SUM(M13:M13)</f>
        <v>0</v>
      </c>
      <c r="N12" s="161"/>
      <c r="O12" s="161">
        <f>SUM(O13:O13)</f>
        <v>29.57</v>
      </c>
      <c r="P12" s="161"/>
      <c r="Q12" s="162">
        <f>SUM(Q13:Q13)</f>
        <v>0</v>
      </c>
      <c r="R12" s="156"/>
      <c r="S12" s="156"/>
      <c r="T12" s="156"/>
      <c r="U12" s="156"/>
      <c r="V12" s="156">
        <f>SUM(V13:V13)</f>
        <v>765.65</v>
      </c>
      <c r="W12" s="156"/>
      <c r="X12" s="156"/>
      <c r="AG12" t="s">
        <v>178</v>
      </c>
    </row>
    <row r="13" spans="1:60" ht="33.75" outlineLevel="1" x14ac:dyDescent="0.2">
      <c r="A13" s="169">
        <v>3</v>
      </c>
      <c r="B13" s="170" t="s">
        <v>365</v>
      </c>
      <c r="C13" s="176" t="s">
        <v>366</v>
      </c>
      <c r="D13" s="171" t="s">
        <v>215</v>
      </c>
      <c r="E13" s="172">
        <v>926.84</v>
      </c>
      <c r="F13" s="173"/>
      <c r="G13" s="173">
        <f>ROUND(E13*F13,2)</f>
        <v>0</v>
      </c>
      <c r="H13" s="173">
        <v>1390.63</v>
      </c>
      <c r="I13" s="173">
        <f>ROUND(E13*H13,2)</f>
        <v>1288891.51</v>
      </c>
      <c r="J13" s="173">
        <v>559.37</v>
      </c>
      <c r="K13" s="173">
        <f>ROUND(E13*J13,2)</f>
        <v>518446.49</v>
      </c>
      <c r="L13" s="173">
        <v>21</v>
      </c>
      <c r="M13" s="173">
        <f>G13*(1+L13/100)</f>
        <v>0</v>
      </c>
      <c r="N13" s="173">
        <v>3.1899999999999998E-2</v>
      </c>
      <c r="O13" s="173">
        <f>ROUND(E13*N13,2)</f>
        <v>29.57</v>
      </c>
      <c r="P13" s="173">
        <v>0</v>
      </c>
      <c r="Q13" s="174">
        <f>ROUND(E13*P13,2)</f>
        <v>0</v>
      </c>
      <c r="R13" s="155"/>
      <c r="S13" s="155" t="s">
        <v>201</v>
      </c>
      <c r="T13" s="155" t="s">
        <v>206</v>
      </c>
      <c r="U13" s="155">
        <v>0.82608999999999999</v>
      </c>
      <c r="V13" s="155">
        <f>ROUND(E13*U13,2)</f>
        <v>765.65</v>
      </c>
      <c r="W13" s="155"/>
      <c r="X13" s="155" t="s">
        <v>367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368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57" t="s">
        <v>177</v>
      </c>
      <c r="B14" s="158" t="s">
        <v>100</v>
      </c>
      <c r="C14" s="175" t="s">
        <v>101</v>
      </c>
      <c r="D14" s="159"/>
      <c r="E14" s="160"/>
      <c r="F14" s="161"/>
      <c r="G14" s="161">
        <f>SUMIF(AG15:AG16,"&lt;&gt;NOR",G15:G16)</f>
        <v>0</v>
      </c>
      <c r="H14" s="161"/>
      <c r="I14" s="161">
        <f>SUM(I15:I16)</f>
        <v>3872.8500000000004</v>
      </c>
      <c r="J14" s="161"/>
      <c r="K14" s="161">
        <f>SUM(K15:K16)</f>
        <v>3953.9900000000002</v>
      </c>
      <c r="L14" s="161"/>
      <c r="M14" s="161">
        <f>SUM(M15:M16)</f>
        <v>0</v>
      </c>
      <c r="N14" s="161"/>
      <c r="O14" s="161">
        <f>SUM(O15:O16)</f>
        <v>1.1200000000000001</v>
      </c>
      <c r="P14" s="161"/>
      <c r="Q14" s="162">
        <f>SUM(Q15:Q16)</f>
        <v>0</v>
      </c>
      <c r="R14" s="156"/>
      <c r="S14" s="156"/>
      <c r="T14" s="156"/>
      <c r="U14" s="156"/>
      <c r="V14" s="156">
        <f>SUM(V15:V16)</f>
        <v>8.33</v>
      </c>
      <c r="W14" s="156"/>
      <c r="X14" s="156"/>
      <c r="AG14" t="s">
        <v>178</v>
      </c>
    </row>
    <row r="15" spans="1:60" ht="22.5" outlineLevel="1" x14ac:dyDescent="0.2">
      <c r="A15" s="169">
        <v>4</v>
      </c>
      <c r="B15" s="170" t="s">
        <v>369</v>
      </c>
      <c r="C15" s="176" t="s">
        <v>370</v>
      </c>
      <c r="D15" s="171" t="s">
        <v>215</v>
      </c>
      <c r="E15" s="172">
        <v>1.95</v>
      </c>
      <c r="F15" s="173"/>
      <c r="G15" s="173">
        <f>ROUND(E15*F15,2)</f>
        <v>0</v>
      </c>
      <c r="H15" s="173">
        <v>1096.51</v>
      </c>
      <c r="I15" s="173">
        <f>ROUND(E15*H15,2)</f>
        <v>2138.19</v>
      </c>
      <c r="J15" s="173">
        <v>760.49</v>
      </c>
      <c r="K15" s="173">
        <f>ROUND(E15*J15,2)</f>
        <v>1482.96</v>
      </c>
      <c r="L15" s="173">
        <v>21</v>
      </c>
      <c r="M15" s="173">
        <f>G15*(1+L15/100)</f>
        <v>0</v>
      </c>
      <c r="N15" s="173">
        <v>0.19042999999999999</v>
      </c>
      <c r="O15" s="173">
        <f>ROUND(E15*N15,2)</f>
        <v>0.37</v>
      </c>
      <c r="P15" s="173">
        <v>0</v>
      </c>
      <c r="Q15" s="174">
        <f>ROUND(E15*P15,2)</f>
        <v>0</v>
      </c>
      <c r="R15" s="155"/>
      <c r="S15" s="155" t="s">
        <v>182</v>
      </c>
      <c r="T15" s="155" t="s">
        <v>183</v>
      </c>
      <c r="U15" s="155">
        <v>1.2002299999999999</v>
      </c>
      <c r="V15" s="155">
        <f>ROUND(E15*U15,2)</f>
        <v>2.34</v>
      </c>
      <c r="W15" s="155"/>
      <c r="X15" s="155" t="s">
        <v>367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368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69">
        <v>5</v>
      </c>
      <c r="B16" s="170" t="s">
        <v>371</v>
      </c>
      <c r="C16" s="176" t="s">
        <v>372</v>
      </c>
      <c r="D16" s="171" t="s">
        <v>205</v>
      </c>
      <c r="E16" s="172">
        <v>4.5999999999999996</v>
      </c>
      <c r="F16" s="173"/>
      <c r="G16" s="173">
        <f>ROUND(E16*F16,2)</f>
        <v>0</v>
      </c>
      <c r="H16" s="173">
        <v>377.1</v>
      </c>
      <c r="I16" s="173">
        <f>ROUND(E16*H16,2)</f>
        <v>1734.66</v>
      </c>
      <c r="J16" s="173">
        <v>537.17999999999995</v>
      </c>
      <c r="K16" s="173">
        <f>ROUND(E16*J16,2)</f>
        <v>2471.0300000000002</v>
      </c>
      <c r="L16" s="173">
        <v>21</v>
      </c>
      <c r="M16" s="173">
        <f>G16*(1+L16/100)</f>
        <v>0</v>
      </c>
      <c r="N16" s="173">
        <v>0.16403000000000001</v>
      </c>
      <c r="O16" s="173">
        <f>ROUND(E16*N16,2)</f>
        <v>0.75</v>
      </c>
      <c r="P16" s="173">
        <v>0</v>
      </c>
      <c r="Q16" s="174">
        <f>ROUND(E16*P16,2)</f>
        <v>0</v>
      </c>
      <c r="R16" s="155"/>
      <c r="S16" s="155" t="s">
        <v>182</v>
      </c>
      <c r="T16" s="155" t="s">
        <v>373</v>
      </c>
      <c r="U16" s="155">
        <v>1.30307</v>
      </c>
      <c r="V16" s="155">
        <f>ROUND(E16*U16,2)</f>
        <v>5.99</v>
      </c>
      <c r="W16" s="155"/>
      <c r="X16" s="155" t="s">
        <v>367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368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57" t="s">
        <v>177</v>
      </c>
      <c r="B17" s="158" t="s">
        <v>102</v>
      </c>
      <c r="C17" s="175" t="s">
        <v>103</v>
      </c>
      <c r="D17" s="159"/>
      <c r="E17" s="160"/>
      <c r="F17" s="161"/>
      <c r="G17" s="161">
        <f>SUMIF(AG18:AG19,"&lt;&gt;NOR",G18:G19)</f>
        <v>0</v>
      </c>
      <c r="H17" s="161"/>
      <c r="I17" s="161">
        <f>SUM(I18:I19)</f>
        <v>821.84999999999991</v>
      </c>
      <c r="J17" s="161"/>
      <c r="K17" s="161">
        <f>SUM(K18:K19)</f>
        <v>7026.26</v>
      </c>
      <c r="L17" s="161"/>
      <c r="M17" s="161">
        <f>SUM(M18:M19)</f>
        <v>0</v>
      </c>
      <c r="N17" s="161"/>
      <c r="O17" s="161">
        <f>SUM(O18:O19)</f>
        <v>0.84000000000000008</v>
      </c>
      <c r="P17" s="161"/>
      <c r="Q17" s="162">
        <f>SUM(Q18:Q19)</f>
        <v>0</v>
      </c>
      <c r="R17" s="156"/>
      <c r="S17" s="156"/>
      <c r="T17" s="156"/>
      <c r="U17" s="156"/>
      <c r="V17" s="156">
        <f>SUM(V18:V19)</f>
        <v>14.9</v>
      </c>
      <c r="W17" s="156"/>
      <c r="X17" s="156"/>
      <c r="AG17" t="s">
        <v>178</v>
      </c>
    </row>
    <row r="18" spans="1:60" outlineLevel="1" x14ac:dyDescent="0.2">
      <c r="A18" s="169">
        <v>6</v>
      </c>
      <c r="B18" s="170" t="s">
        <v>374</v>
      </c>
      <c r="C18" s="176" t="s">
        <v>375</v>
      </c>
      <c r="D18" s="171" t="s">
        <v>215</v>
      </c>
      <c r="E18" s="172">
        <v>0.8</v>
      </c>
      <c r="F18" s="173"/>
      <c r="G18" s="173">
        <f>ROUND(E18*F18,2)</f>
        <v>0</v>
      </c>
      <c r="H18" s="173">
        <v>77.739999999999995</v>
      </c>
      <c r="I18" s="173">
        <f>ROUND(E18*H18,2)</f>
        <v>62.19</v>
      </c>
      <c r="J18" s="173">
        <v>422.26</v>
      </c>
      <c r="K18" s="173">
        <f>ROUND(E18*J18,2)</f>
        <v>337.81</v>
      </c>
      <c r="L18" s="173">
        <v>21</v>
      </c>
      <c r="M18" s="173">
        <f>G18*(1+L18/100)</f>
        <v>0</v>
      </c>
      <c r="N18" s="173">
        <v>5.1229999999999998E-2</v>
      </c>
      <c r="O18" s="173">
        <f>ROUND(E18*N18,2)</f>
        <v>0.04</v>
      </c>
      <c r="P18" s="173">
        <v>0</v>
      </c>
      <c r="Q18" s="174">
        <f>ROUND(E18*P18,2)</f>
        <v>0</v>
      </c>
      <c r="R18" s="155"/>
      <c r="S18" s="155" t="s">
        <v>182</v>
      </c>
      <c r="T18" s="155" t="s">
        <v>183</v>
      </c>
      <c r="U18" s="155">
        <v>0.90800000000000003</v>
      </c>
      <c r="V18" s="155">
        <f>ROUND(E18*U18,2)</f>
        <v>0.73</v>
      </c>
      <c r="W18" s="155"/>
      <c r="X18" s="155" t="s">
        <v>184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185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69">
        <v>7</v>
      </c>
      <c r="B19" s="170" t="s">
        <v>376</v>
      </c>
      <c r="C19" s="176" t="s">
        <v>377</v>
      </c>
      <c r="D19" s="171" t="s">
        <v>215</v>
      </c>
      <c r="E19" s="172">
        <v>16.87</v>
      </c>
      <c r="F19" s="173"/>
      <c r="G19" s="173">
        <f>ROUND(E19*F19,2)</f>
        <v>0</v>
      </c>
      <c r="H19" s="173">
        <v>45.03</v>
      </c>
      <c r="I19" s="173">
        <f>ROUND(E19*H19,2)</f>
        <v>759.66</v>
      </c>
      <c r="J19" s="173">
        <v>396.47</v>
      </c>
      <c r="K19" s="173">
        <f>ROUND(E19*J19,2)</f>
        <v>6688.45</v>
      </c>
      <c r="L19" s="173">
        <v>21</v>
      </c>
      <c r="M19" s="173">
        <f>G19*(1+L19/100)</f>
        <v>0</v>
      </c>
      <c r="N19" s="173">
        <v>4.7660000000000001E-2</v>
      </c>
      <c r="O19" s="173">
        <f>ROUND(E19*N19,2)</f>
        <v>0.8</v>
      </c>
      <c r="P19" s="173">
        <v>0</v>
      </c>
      <c r="Q19" s="174">
        <f>ROUND(E19*P19,2)</f>
        <v>0</v>
      </c>
      <c r="R19" s="155"/>
      <c r="S19" s="155" t="s">
        <v>182</v>
      </c>
      <c r="T19" s="155" t="s">
        <v>183</v>
      </c>
      <c r="U19" s="155">
        <v>0.84</v>
      </c>
      <c r="V19" s="155">
        <f>ROUND(E19*U19,2)</f>
        <v>14.17</v>
      </c>
      <c r="W19" s="155"/>
      <c r="X19" s="155" t="s">
        <v>184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185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57" t="s">
        <v>177</v>
      </c>
      <c r="B20" s="158" t="s">
        <v>104</v>
      </c>
      <c r="C20" s="175" t="s">
        <v>105</v>
      </c>
      <c r="D20" s="159"/>
      <c r="E20" s="160"/>
      <c r="F20" s="161"/>
      <c r="G20" s="161">
        <f>SUMIF(AG21:AG22,"&lt;&gt;NOR",G21:G22)</f>
        <v>0</v>
      </c>
      <c r="H20" s="161"/>
      <c r="I20" s="161">
        <f>SUM(I21:I22)</f>
        <v>0</v>
      </c>
      <c r="J20" s="161"/>
      <c r="K20" s="161">
        <f>SUM(K21:K22)</f>
        <v>38207.5</v>
      </c>
      <c r="L20" s="161"/>
      <c r="M20" s="161">
        <f>SUM(M21:M22)</f>
        <v>0</v>
      </c>
      <c r="N20" s="161"/>
      <c r="O20" s="161">
        <f>SUM(O21:O22)</f>
        <v>0.06</v>
      </c>
      <c r="P20" s="161"/>
      <c r="Q20" s="162">
        <f>SUM(Q21:Q22)</f>
        <v>0</v>
      </c>
      <c r="R20" s="156"/>
      <c r="S20" s="156"/>
      <c r="T20" s="156"/>
      <c r="U20" s="156"/>
      <c r="V20" s="156">
        <f>SUM(V21:V22)</f>
        <v>18.919999999999998</v>
      </c>
      <c r="W20" s="156"/>
      <c r="X20" s="156"/>
      <c r="AG20" t="s">
        <v>178</v>
      </c>
    </row>
    <row r="21" spans="1:60" outlineLevel="1" x14ac:dyDescent="0.2">
      <c r="A21" s="169">
        <v>8</v>
      </c>
      <c r="B21" s="170" t="s">
        <v>378</v>
      </c>
      <c r="C21" s="176" t="s">
        <v>379</v>
      </c>
      <c r="D21" s="171" t="s">
        <v>205</v>
      </c>
      <c r="E21" s="172">
        <v>58</v>
      </c>
      <c r="F21" s="173"/>
      <c r="G21" s="173">
        <f>ROUND(E21*F21,2)</f>
        <v>0</v>
      </c>
      <c r="H21" s="173">
        <v>0</v>
      </c>
      <c r="I21" s="173">
        <f>ROUND(E21*H21,2)</f>
        <v>0</v>
      </c>
      <c r="J21" s="173">
        <v>580</v>
      </c>
      <c r="K21" s="173">
        <f>ROUND(E21*J21,2)</f>
        <v>33640</v>
      </c>
      <c r="L21" s="173">
        <v>21</v>
      </c>
      <c r="M21" s="173">
        <f>G21*(1+L21/100)</f>
        <v>0</v>
      </c>
      <c r="N21" s="173">
        <v>5.9999999999999995E-4</v>
      </c>
      <c r="O21" s="173">
        <f>ROUND(E21*N21,2)</f>
        <v>0.03</v>
      </c>
      <c r="P21" s="173">
        <v>0</v>
      </c>
      <c r="Q21" s="174">
        <f>ROUND(E21*P21,2)</f>
        <v>0</v>
      </c>
      <c r="R21" s="155"/>
      <c r="S21" s="155" t="s">
        <v>201</v>
      </c>
      <c r="T21" s="155" t="s">
        <v>380</v>
      </c>
      <c r="U21" s="155">
        <v>0.3</v>
      </c>
      <c r="V21" s="155">
        <f>ROUND(E21*U21,2)</f>
        <v>17.399999999999999</v>
      </c>
      <c r="W21" s="155"/>
      <c r="X21" s="155" t="s">
        <v>184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185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69">
        <v>9</v>
      </c>
      <c r="B22" s="170" t="s">
        <v>381</v>
      </c>
      <c r="C22" s="176" t="s">
        <v>382</v>
      </c>
      <c r="D22" s="171" t="s">
        <v>215</v>
      </c>
      <c r="E22" s="172">
        <v>7.25</v>
      </c>
      <c r="F22" s="173"/>
      <c r="G22" s="173">
        <f>ROUND(E22*F22,2)</f>
        <v>0</v>
      </c>
      <c r="H22" s="173">
        <v>0</v>
      </c>
      <c r="I22" s="173">
        <f>ROUND(E22*H22,2)</f>
        <v>0</v>
      </c>
      <c r="J22" s="173">
        <v>630</v>
      </c>
      <c r="K22" s="173">
        <f>ROUND(E22*J22,2)</f>
        <v>4567.5</v>
      </c>
      <c r="L22" s="173">
        <v>21</v>
      </c>
      <c r="M22" s="173">
        <f>G22*(1+L22/100)</f>
        <v>0</v>
      </c>
      <c r="N22" s="173">
        <v>3.8E-3</v>
      </c>
      <c r="O22" s="173">
        <f>ROUND(E22*N22,2)</f>
        <v>0.03</v>
      </c>
      <c r="P22" s="173">
        <v>0</v>
      </c>
      <c r="Q22" s="174">
        <f>ROUND(E22*P22,2)</f>
        <v>0</v>
      </c>
      <c r="R22" s="155"/>
      <c r="S22" s="155" t="s">
        <v>201</v>
      </c>
      <c r="T22" s="155" t="s">
        <v>383</v>
      </c>
      <c r="U22" s="155">
        <v>0.21</v>
      </c>
      <c r="V22" s="155">
        <f>ROUND(E22*U22,2)</f>
        <v>1.52</v>
      </c>
      <c r="W22" s="155"/>
      <c r="X22" s="155" t="s">
        <v>184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185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57" t="s">
        <v>177</v>
      </c>
      <c r="B23" s="158" t="s">
        <v>106</v>
      </c>
      <c r="C23" s="175" t="s">
        <v>107</v>
      </c>
      <c r="D23" s="159"/>
      <c r="E23" s="160"/>
      <c r="F23" s="161"/>
      <c r="G23" s="161">
        <f>SUMIF(AG24:AG30,"&lt;&gt;NOR",G24:G30)</f>
        <v>0</v>
      </c>
      <c r="H23" s="161"/>
      <c r="I23" s="161">
        <f>SUM(I24:I30)</f>
        <v>1483053.41</v>
      </c>
      <c r="J23" s="161"/>
      <c r="K23" s="161">
        <f>SUM(K24:K30)</f>
        <v>776722.60000000009</v>
      </c>
      <c r="L23" s="161"/>
      <c r="M23" s="161">
        <f>SUM(M24:M30)</f>
        <v>0</v>
      </c>
      <c r="N23" s="161"/>
      <c r="O23" s="161">
        <f>SUM(O24:O30)</f>
        <v>2565.4899999999993</v>
      </c>
      <c r="P23" s="161"/>
      <c r="Q23" s="162">
        <f>SUM(Q24:Q30)</f>
        <v>0</v>
      </c>
      <c r="R23" s="156"/>
      <c r="S23" s="156"/>
      <c r="T23" s="156"/>
      <c r="U23" s="156"/>
      <c r="V23" s="156">
        <f>SUM(V24:V30)</f>
        <v>1703.19</v>
      </c>
      <c r="W23" s="156"/>
      <c r="X23" s="156"/>
      <c r="AG23" t="s">
        <v>178</v>
      </c>
    </row>
    <row r="24" spans="1:60" outlineLevel="1" x14ac:dyDescent="0.2">
      <c r="A24" s="169">
        <v>10</v>
      </c>
      <c r="B24" s="170" t="s">
        <v>384</v>
      </c>
      <c r="C24" s="176" t="s">
        <v>385</v>
      </c>
      <c r="D24" s="171" t="s">
        <v>181</v>
      </c>
      <c r="E24" s="172">
        <v>840</v>
      </c>
      <c r="F24" s="173"/>
      <c r="G24" s="173">
        <f t="shared" ref="G24:G30" si="0">ROUND(E24*F24,2)</f>
        <v>0</v>
      </c>
      <c r="H24" s="173">
        <v>968.65</v>
      </c>
      <c r="I24" s="173">
        <f t="shared" ref="I24:I30" si="1">ROUND(E24*H24,2)</f>
        <v>813666</v>
      </c>
      <c r="J24" s="173">
        <v>535.35</v>
      </c>
      <c r="K24" s="173">
        <f t="shared" ref="K24:K30" si="2">ROUND(E24*J24,2)</f>
        <v>449694</v>
      </c>
      <c r="L24" s="173">
        <v>21</v>
      </c>
      <c r="M24" s="173">
        <f t="shared" ref="M24:M30" si="3">G24*(1+L24/100)</f>
        <v>0</v>
      </c>
      <c r="N24" s="173">
        <v>2.16</v>
      </c>
      <c r="O24" s="173">
        <f t="shared" ref="O24:O30" si="4">ROUND(E24*N24,2)</f>
        <v>1814.4</v>
      </c>
      <c r="P24" s="173">
        <v>0</v>
      </c>
      <c r="Q24" s="174">
        <f t="shared" ref="Q24:Q30" si="5">ROUND(E24*P24,2)</f>
        <v>0</v>
      </c>
      <c r="R24" s="155"/>
      <c r="S24" s="155" t="s">
        <v>182</v>
      </c>
      <c r="T24" s="155" t="s">
        <v>183</v>
      </c>
      <c r="U24" s="155">
        <v>1.085</v>
      </c>
      <c r="V24" s="155">
        <f t="shared" ref="V24:V30" si="6">ROUND(E24*U24,2)</f>
        <v>911.4</v>
      </c>
      <c r="W24" s="155"/>
      <c r="X24" s="155" t="s">
        <v>184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185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69">
        <v>11</v>
      </c>
      <c r="B25" s="170" t="s">
        <v>386</v>
      </c>
      <c r="C25" s="176" t="s">
        <v>387</v>
      </c>
      <c r="D25" s="171" t="s">
        <v>181</v>
      </c>
      <c r="E25" s="172">
        <v>168</v>
      </c>
      <c r="F25" s="173"/>
      <c r="G25" s="173">
        <f t="shared" si="0"/>
        <v>0</v>
      </c>
      <c r="H25" s="173">
        <v>2271.04</v>
      </c>
      <c r="I25" s="173">
        <f t="shared" si="1"/>
        <v>381534.71999999997</v>
      </c>
      <c r="J25" s="173">
        <v>1043.96</v>
      </c>
      <c r="K25" s="173">
        <f t="shared" si="2"/>
        <v>175385.28</v>
      </c>
      <c r="L25" s="173">
        <v>21</v>
      </c>
      <c r="M25" s="173">
        <f t="shared" si="3"/>
        <v>0</v>
      </c>
      <c r="N25" s="173">
        <v>2.5249999999999999</v>
      </c>
      <c r="O25" s="173">
        <f t="shared" si="4"/>
        <v>424.2</v>
      </c>
      <c r="P25" s="173">
        <v>0</v>
      </c>
      <c r="Q25" s="174">
        <f t="shared" si="5"/>
        <v>0</v>
      </c>
      <c r="R25" s="155"/>
      <c r="S25" s="155" t="s">
        <v>182</v>
      </c>
      <c r="T25" s="155" t="s">
        <v>183</v>
      </c>
      <c r="U25" s="155">
        <v>2.58</v>
      </c>
      <c r="V25" s="155">
        <f t="shared" si="6"/>
        <v>433.44</v>
      </c>
      <c r="W25" s="155"/>
      <c r="X25" s="155" t="s">
        <v>184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185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22.5" outlineLevel="1" x14ac:dyDescent="0.2">
      <c r="A26" s="169">
        <v>12</v>
      </c>
      <c r="B26" s="170" t="s">
        <v>388</v>
      </c>
      <c r="C26" s="176" t="s">
        <v>389</v>
      </c>
      <c r="D26" s="171" t="s">
        <v>181</v>
      </c>
      <c r="E26" s="172">
        <v>27.3828</v>
      </c>
      <c r="F26" s="173"/>
      <c r="G26" s="173">
        <f t="shared" si="0"/>
        <v>0</v>
      </c>
      <c r="H26" s="173">
        <v>2966.04</v>
      </c>
      <c r="I26" s="173">
        <f t="shared" si="1"/>
        <v>81218.48</v>
      </c>
      <c r="J26" s="173">
        <v>1043.96</v>
      </c>
      <c r="K26" s="173">
        <f t="shared" si="2"/>
        <v>28586.55</v>
      </c>
      <c r="L26" s="173">
        <v>21</v>
      </c>
      <c r="M26" s="173">
        <f t="shared" si="3"/>
        <v>0</v>
      </c>
      <c r="N26" s="173">
        <v>2.5249999999999999</v>
      </c>
      <c r="O26" s="173">
        <f t="shared" si="4"/>
        <v>69.14</v>
      </c>
      <c r="P26" s="173">
        <v>0</v>
      </c>
      <c r="Q26" s="174">
        <f t="shared" si="5"/>
        <v>0</v>
      </c>
      <c r="R26" s="155"/>
      <c r="S26" s="155" t="s">
        <v>182</v>
      </c>
      <c r="T26" s="155" t="s">
        <v>183</v>
      </c>
      <c r="U26" s="155">
        <v>2.58</v>
      </c>
      <c r="V26" s="155">
        <f t="shared" si="6"/>
        <v>70.650000000000006</v>
      </c>
      <c r="W26" s="155"/>
      <c r="X26" s="155" t="s">
        <v>184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185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69">
        <v>13</v>
      </c>
      <c r="B27" s="170" t="s">
        <v>390</v>
      </c>
      <c r="C27" s="176" t="s">
        <v>391</v>
      </c>
      <c r="D27" s="171" t="s">
        <v>181</v>
      </c>
      <c r="E27" s="172">
        <v>40.26</v>
      </c>
      <c r="F27" s="173"/>
      <c r="G27" s="173">
        <f t="shared" si="0"/>
        <v>0</v>
      </c>
      <c r="H27" s="173">
        <v>2626.27</v>
      </c>
      <c r="I27" s="173">
        <f t="shared" si="1"/>
        <v>105733.63</v>
      </c>
      <c r="J27" s="173">
        <v>933.73</v>
      </c>
      <c r="K27" s="173">
        <f t="shared" si="2"/>
        <v>37591.97</v>
      </c>
      <c r="L27" s="173">
        <v>21</v>
      </c>
      <c r="M27" s="173">
        <f t="shared" si="3"/>
        <v>0</v>
      </c>
      <c r="N27" s="173">
        <v>2.5249999999999999</v>
      </c>
      <c r="O27" s="173">
        <f t="shared" si="4"/>
        <v>101.66</v>
      </c>
      <c r="P27" s="173">
        <v>0</v>
      </c>
      <c r="Q27" s="174">
        <f t="shared" si="5"/>
        <v>0</v>
      </c>
      <c r="R27" s="155"/>
      <c r="S27" s="155" t="s">
        <v>182</v>
      </c>
      <c r="T27" s="155" t="s">
        <v>183</v>
      </c>
      <c r="U27" s="155">
        <v>2.3170000000000002</v>
      </c>
      <c r="V27" s="155">
        <f t="shared" si="6"/>
        <v>93.28</v>
      </c>
      <c r="W27" s="155"/>
      <c r="X27" s="155" t="s">
        <v>184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185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69">
        <v>14</v>
      </c>
      <c r="B28" s="170" t="s">
        <v>392</v>
      </c>
      <c r="C28" s="176" t="s">
        <v>393</v>
      </c>
      <c r="D28" s="171" t="s">
        <v>220</v>
      </c>
      <c r="E28" s="172">
        <v>1.63398</v>
      </c>
      <c r="F28" s="173"/>
      <c r="G28" s="173">
        <f t="shared" si="0"/>
        <v>0</v>
      </c>
      <c r="H28" s="173">
        <v>28857.87</v>
      </c>
      <c r="I28" s="173">
        <f t="shared" si="1"/>
        <v>47153.18</v>
      </c>
      <c r="J28" s="173">
        <v>7192.13</v>
      </c>
      <c r="K28" s="173">
        <f t="shared" si="2"/>
        <v>11751.8</v>
      </c>
      <c r="L28" s="173">
        <v>21</v>
      </c>
      <c r="M28" s="173">
        <f t="shared" si="3"/>
        <v>0</v>
      </c>
      <c r="N28" s="173">
        <v>1.0662499999999999</v>
      </c>
      <c r="O28" s="173">
        <f t="shared" si="4"/>
        <v>1.74</v>
      </c>
      <c r="P28" s="173">
        <v>0</v>
      </c>
      <c r="Q28" s="174">
        <f t="shared" si="5"/>
        <v>0</v>
      </c>
      <c r="R28" s="155"/>
      <c r="S28" s="155" t="s">
        <v>182</v>
      </c>
      <c r="T28" s="155" t="s">
        <v>183</v>
      </c>
      <c r="U28" s="155">
        <v>15.231</v>
      </c>
      <c r="V28" s="155">
        <f t="shared" si="6"/>
        <v>24.89</v>
      </c>
      <c r="W28" s="155"/>
      <c r="X28" s="155" t="s">
        <v>184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185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69">
        <v>15</v>
      </c>
      <c r="B29" s="170" t="s">
        <v>394</v>
      </c>
      <c r="C29" s="176" t="s">
        <v>395</v>
      </c>
      <c r="D29" s="171" t="s">
        <v>181</v>
      </c>
      <c r="E29" s="172">
        <v>84</v>
      </c>
      <c r="F29" s="173"/>
      <c r="G29" s="173">
        <f t="shared" si="0"/>
        <v>0</v>
      </c>
      <c r="H29" s="173">
        <v>639.85</v>
      </c>
      <c r="I29" s="173">
        <f t="shared" si="1"/>
        <v>53747.4</v>
      </c>
      <c r="J29" s="173">
        <v>727.15</v>
      </c>
      <c r="K29" s="173">
        <f t="shared" si="2"/>
        <v>61080.6</v>
      </c>
      <c r="L29" s="173">
        <v>21</v>
      </c>
      <c r="M29" s="173">
        <f t="shared" si="3"/>
        <v>0</v>
      </c>
      <c r="N29" s="173">
        <v>1.837</v>
      </c>
      <c r="O29" s="173">
        <f t="shared" si="4"/>
        <v>154.31</v>
      </c>
      <c r="P29" s="173">
        <v>0</v>
      </c>
      <c r="Q29" s="174">
        <f t="shared" si="5"/>
        <v>0</v>
      </c>
      <c r="R29" s="155"/>
      <c r="S29" s="155" t="s">
        <v>182</v>
      </c>
      <c r="T29" s="155" t="s">
        <v>183</v>
      </c>
      <c r="U29" s="155">
        <v>1.8360000000000001</v>
      </c>
      <c r="V29" s="155">
        <f t="shared" si="6"/>
        <v>154.22</v>
      </c>
      <c r="W29" s="155"/>
      <c r="X29" s="155" t="s">
        <v>184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185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69">
        <v>16</v>
      </c>
      <c r="B30" s="170" t="s">
        <v>396</v>
      </c>
      <c r="C30" s="176" t="s">
        <v>397</v>
      </c>
      <c r="D30" s="171" t="s">
        <v>215</v>
      </c>
      <c r="E30" s="172">
        <v>76.56</v>
      </c>
      <c r="F30" s="173"/>
      <c r="G30" s="173">
        <f t="shared" si="0"/>
        <v>0</v>
      </c>
      <c r="H30" s="173">
        <v>0</v>
      </c>
      <c r="I30" s="173">
        <f t="shared" si="1"/>
        <v>0</v>
      </c>
      <c r="J30" s="173">
        <v>165</v>
      </c>
      <c r="K30" s="173">
        <f t="shared" si="2"/>
        <v>12632.4</v>
      </c>
      <c r="L30" s="173">
        <v>21</v>
      </c>
      <c r="M30" s="173">
        <f t="shared" si="3"/>
        <v>0</v>
      </c>
      <c r="N30" s="173">
        <v>5.0000000000000001E-4</v>
      </c>
      <c r="O30" s="173">
        <f t="shared" si="4"/>
        <v>0.04</v>
      </c>
      <c r="P30" s="173">
        <v>0</v>
      </c>
      <c r="Q30" s="174">
        <f t="shared" si="5"/>
        <v>0</v>
      </c>
      <c r="R30" s="155"/>
      <c r="S30" s="155" t="s">
        <v>201</v>
      </c>
      <c r="T30" s="155" t="s">
        <v>398</v>
      </c>
      <c r="U30" s="155">
        <v>0.2</v>
      </c>
      <c r="V30" s="155">
        <f t="shared" si="6"/>
        <v>15.31</v>
      </c>
      <c r="W30" s="155"/>
      <c r="X30" s="155" t="s">
        <v>184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185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57" t="s">
        <v>177</v>
      </c>
      <c r="B31" s="158" t="s">
        <v>108</v>
      </c>
      <c r="C31" s="175" t="s">
        <v>109</v>
      </c>
      <c r="D31" s="159"/>
      <c r="E31" s="160"/>
      <c r="F31" s="161"/>
      <c r="G31" s="161">
        <f>SUMIF(AG32:AG42,"&lt;&gt;NOR",G32:G42)</f>
        <v>0</v>
      </c>
      <c r="H31" s="161"/>
      <c r="I31" s="161">
        <f>SUM(I32:I42)</f>
        <v>2460923.7400000002</v>
      </c>
      <c r="J31" s="161"/>
      <c r="K31" s="161">
        <f>SUM(K32:K42)</f>
        <v>2569680.2599999998</v>
      </c>
      <c r="L31" s="161"/>
      <c r="M31" s="161">
        <f>SUM(M32:M42)</f>
        <v>0</v>
      </c>
      <c r="N31" s="161"/>
      <c r="O31" s="161">
        <f>SUM(O32:O42)</f>
        <v>1107.3</v>
      </c>
      <c r="P31" s="161"/>
      <c r="Q31" s="162">
        <f>SUM(Q32:Q42)</f>
        <v>0</v>
      </c>
      <c r="R31" s="156"/>
      <c r="S31" s="156"/>
      <c r="T31" s="156"/>
      <c r="U31" s="156"/>
      <c r="V31" s="156">
        <f>SUM(V32:V42)</f>
        <v>1897.8799999999999</v>
      </c>
      <c r="W31" s="156"/>
      <c r="X31" s="156"/>
      <c r="AG31" t="s">
        <v>178</v>
      </c>
    </row>
    <row r="32" spans="1:60" outlineLevel="1" x14ac:dyDescent="0.2">
      <c r="A32" s="169">
        <v>17</v>
      </c>
      <c r="B32" s="170" t="s">
        <v>399</v>
      </c>
      <c r="C32" s="176" t="s">
        <v>400</v>
      </c>
      <c r="D32" s="171" t="s">
        <v>205</v>
      </c>
      <c r="E32" s="172">
        <v>460</v>
      </c>
      <c r="F32" s="173"/>
      <c r="G32" s="173">
        <f t="shared" ref="G32:G42" si="7">ROUND(E32*F32,2)</f>
        <v>0</v>
      </c>
      <c r="H32" s="173">
        <v>0</v>
      </c>
      <c r="I32" s="173">
        <f t="shared" ref="I32:I42" si="8">ROUND(E32*H32,2)</f>
        <v>0</v>
      </c>
      <c r="J32" s="173">
        <v>80</v>
      </c>
      <c r="K32" s="173">
        <f t="shared" ref="K32:K42" si="9">ROUND(E32*J32,2)</f>
        <v>36800</v>
      </c>
      <c r="L32" s="173">
        <v>21</v>
      </c>
      <c r="M32" s="173">
        <f t="shared" ref="M32:M42" si="10">G32*(1+L32/100)</f>
        <v>0</v>
      </c>
      <c r="N32" s="173">
        <v>0</v>
      </c>
      <c r="O32" s="173">
        <f t="shared" ref="O32:O42" si="11">ROUND(E32*N32,2)</f>
        <v>0</v>
      </c>
      <c r="P32" s="173">
        <v>0</v>
      </c>
      <c r="Q32" s="174">
        <f t="shared" ref="Q32:Q42" si="12">ROUND(E32*P32,2)</f>
        <v>0</v>
      </c>
      <c r="R32" s="155"/>
      <c r="S32" s="155" t="s">
        <v>201</v>
      </c>
      <c r="T32" s="155" t="s">
        <v>401</v>
      </c>
      <c r="U32" s="155">
        <v>0.15</v>
      </c>
      <c r="V32" s="155">
        <f t="shared" ref="V32:V42" si="13">ROUND(E32*U32,2)</f>
        <v>69</v>
      </c>
      <c r="W32" s="155"/>
      <c r="X32" s="155" t="s">
        <v>184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185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69">
        <v>18</v>
      </c>
      <c r="B33" s="170" t="s">
        <v>402</v>
      </c>
      <c r="C33" s="176" t="s">
        <v>403</v>
      </c>
      <c r="D33" s="171" t="s">
        <v>235</v>
      </c>
      <c r="E33" s="172">
        <v>140</v>
      </c>
      <c r="F33" s="173"/>
      <c r="G33" s="173">
        <f t="shared" si="7"/>
        <v>0</v>
      </c>
      <c r="H33" s="173">
        <v>0</v>
      </c>
      <c r="I33" s="173">
        <f t="shared" si="8"/>
        <v>0</v>
      </c>
      <c r="J33" s="173">
        <v>310</v>
      </c>
      <c r="K33" s="173">
        <f t="shared" si="9"/>
        <v>43400</v>
      </c>
      <c r="L33" s="173">
        <v>21</v>
      </c>
      <c r="M33" s="173">
        <f t="shared" si="10"/>
        <v>0</v>
      </c>
      <c r="N33" s="173">
        <v>0</v>
      </c>
      <c r="O33" s="173">
        <f t="shared" si="11"/>
        <v>0</v>
      </c>
      <c r="P33" s="173">
        <v>0</v>
      </c>
      <c r="Q33" s="174">
        <f t="shared" si="12"/>
        <v>0</v>
      </c>
      <c r="R33" s="155"/>
      <c r="S33" s="155" t="s">
        <v>201</v>
      </c>
      <c r="T33" s="155" t="s">
        <v>404</v>
      </c>
      <c r="U33" s="155">
        <v>0</v>
      </c>
      <c r="V33" s="155">
        <f t="shared" si="13"/>
        <v>0</v>
      </c>
      <c r="W33" s="155"/>
      <c r="X33" s="155" t="s">
        <v>184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185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69">
        <v>19</v>
      </c>
      <c r="B34" s="170" t="s">
        <v>390</v>
      </c>
      <c r="C34" s="176" t="s">
        <v>405</v>
      </c>
      <c r="D34" s="171" t="s">
        <v>181</v>
      </c>
      <c r="E34" s="172">
        <v>420</v>
      </c>
      <c r="F34" s="173"/>
      <c r="G34" s="173">
        <f t="shared" si="7"/>
        <v>0</v>
      </c>
      <c r="H34" s="173">
        <v>2626.27</v>
      </c>
      <c r="I34" s="173">
        <f t="shared" si="8"/>
        <v>1103033.3999999999</v>
      </c>
      <c r="J34" s="173">
        <v>933.73</v>
      </c>
      <c r="K34" s="173">
        <f t="shared" si="9"/>
        <v>392166.6</v>
      </c>
      <c r="L34" s="173">
        <v>21</v>
      </c>
      <c r="M34" s="173">
        <f t="shared" si="10"/>
        <v>0</v>
      </c>
      <c r="N34" s="173">
        <v>2.5249999999999999</v>
      </c>
      <c r="O34" s="173">
        <f t="shared" si="11"/>
        <v>1060.5</v>
      </c>
      <c r="P34" s="173">
        <v>0</v>
      </c>
      <c r="Q34" s="174">
        <f t="shared" si="12"/>
        <v>0</v>
      </c>
      <c r="R34" s="155"/>
      <c r="S34" s="155" t="s">
        <v>182</v>
      </c>
      <c r="T34" s="155" t="s">
        <v>183</v>
      </c>
      <c r="U34" s="155">
        <v>2.3170000000000002</v>
      </c>
      <c r="V34" s="155">
        <f t="shared" si="13"/>
        <v>973.14</v>
      </c>
      <c r="W34" s="155"/>
      <c r="X34" s="155" t="s">
        <v>184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185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69">
        <v>20</v>
      </c>
      <c r="B35" s="170" t="s">
        <v>406</v>
      </c>
      <c r="C35" s="176" t="s">
        <v>407</v>
      </c>
      <c r="D35" s="171" t="s">
        <v>205</v>
      </c>
      <c r="E35" s="172">
        <v>460</v>
      </c>
      <c r="F35" s="173"/>
      <c r="G35" s="173">
        <f t="shared" si="7"/>
        <v>0</v>
      </c>
      <c r="H35" s="173">
        <v>104.53</v>
      </c>
      <c r="I35" s="173">
        <f t="shared" si="8"/>
        <v>48083.8</v>
      </c>
      <c r="J35" s="173">
        <v>56.47</v>
      </c>
      <c r="K35" s="173">
        <f t="shared" si="9"/>
        <v>25976.2</v>
      </c>
      <c r="L35" s="173">
        <v>21</v>
      </c>
      <c r="M35" s="173">
        <f t="shared" si="10"/>
        <v>0</v>
      </c>
      <c r="N35" s="173">
        <v>0</v>
      </c>
      <c r="O35" s="173">
        <f t="shared" si="11"/>
        <v>0</v>
      </c>
      <c r="P35" s="173">
        <v>0</v>
      </c>
      <c r="Q35" s="174">
        <f t="shared" si="12"/>
        <v>0</v>
      </c>
      <c r="R35" s="155"/>
      <c r="S35" s="155" t="s">
        <v>182</v>
      </c>
      <c r="T35" s="155" t="s">
        <v>183</v>
      </c>
      <c r="U35" s="155">
        <v>7.2999999999999995E-2</v>
      </c>
      <c r="V35" s="155">
        <f t="shared" si="13"/>
        <v>33.58</v>
      </c>
      <c r="W35" s="155"/>
      <c r="X35" s="155" t="s">
        <v>184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185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69">
        <v>21</v>
      </c>
      <c r="B36" s="170" t="s">
        <v>408</v>
      </c>
      <c r="C36" s="176" t="s">
        <v>409</v>
      </c>
      <c r="D36" s="171" t="s">
        <v>181</v>
      </c>
      <c r="E36" s="172">
        <v>840</v>
      </c>
      <c r="F36" s="173"/>
      <c r="G36" s="173">
        <f t="shared" si="7"/>
        <v>0</v>
      </c>
      <c r="H36" s="173">
        <v>0</v>
      </c>
      <c r="I36" s="173">
        <f t="shared" si="8"/>
        <v>0</v>
      </c>
      <c r="J36" s="173">
        <v>97.7</v>
      </c>
      <c r="K36" s="173">
        <f t="shared" si="9"/>
        <v>82068</v>
      </c>
      <c r="L36" s="173">
        <v>21</v>
      </c>
      <c r="M36" s="173">
        <f t="shared" si="10"/>
        <v>0</v>
      </c>
      <c r="N36" s="173">
        <v>0</v>
      </c>
      <c r="O36" s="173">
        <f t="shared" si="11"/>
        <v>0</v>
      </c>
      <c r="P36" s="173">
        <v>0</v>
      </c>
      <c r="Q36" s="174">
        <f t="shared" si="12"/>
        <v>0</v>
      </c>
      <c r="R36" s="155"/>
      <c r="S36" s="155" t="s">
        <v>182</v>
      </c>
      <c r="T36" s="155" t="s">
        <v>183</v>
      </c>
      <c r="U36" s="155">
        <v>0.20499999999999999</v>
      </c>
      <c r="V36" s="155">
        <f t="shared" si="13"/>
        <v>172.2</v>
      </c>
      <c r="W36" s="155"/>
      <c r="X36" s="155" t="s">
        <v>184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185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69">
        <v>22</v>
      </c>
      <c r="B37" s="170" t="s">
        <v>410</v>
      </c>
      <c r="C37" s="176" t="s">
        <v>411</v>
      </c>
      <c r="D37" s="171" t="s">
        <v>220</v>
      </c>
      <c r="E37" s="172">
        <v>42</v>
      </c>
      <c r="F37" s="173"/>
      <c r="G37" s="173">
        <f t="shared" si="7"/>
        <v>0</v>
      </c>
      <c r="H37" s="173">
        <v>28857.87</v>
      </c>
      <c r="I37" s="173">
        <f t="shared" si="8"/>
        <v>1212030.54</v>
      </c>
      <c r="J37" s="173">
        <v>7192.13</v>
      </c>
      <c r="K37" s="173">
        <f t="shared" si="9"/>
        <v>302069.46000000002</v>
      </c>
      <c r="L37" s="173">
        <v>21</v>
      </c>
      <c r="M37" s="173">
        <f t="shared" si="10"/>
        <v>0</v>
      </c>
      <c r="N37" s="173">
        <v>1.0662499999999999</v>
      </c>
      <c r="O37" s="173">
        <f t="shared" si="11"/>
        <v>44.78</v>
      </c>
      <c r="P37" s="173">
        <v>0</v>
      </c>
      <c r="Q37" s="174">
        <f t="shared" si="12"/>
        <v>0</v>
      </c>
      <c r="R37" s="155"/>
      <c r="S37" s="155" t="s">
        <v>182</v>
      </c>
      <c r="T37" s="155" t="s">
        <v>183</v>
      </c>
      <c r="U37" s="155">
        <v>15.231</v>
      </c>
      <c r="V37" s="155">
        <f t="shared" si="13"/>
        <v>639.70000000000005</v>
      </c>
      <c r="W37" s="155"/>
      <c r="X37" s="155" t="s">
        <v>184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185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69">
        <v>23</v>
      </c>
      <c r="B38" s="170" t="s">
        <v>412</v>
      </c>
      <c r="C38" s="176" t="s">
        <v>413</v>
      </c>
      <c r="D38" s="171" t="s">
        <v>205</v>
      </c>
      <c r="E38" s="172">
        <v>60</v>
      </c>
      <c r="F38" s="173"/>
      <c r="G38" s="173">
        <f t="shared" si="7"/>
        <v>0</v>
      </c>
      <c r="H38" s="173">
        <v>0</v>
      </c>
      <c r="I38" s="173">
        <f t="shared" si="8"/>
        <v>0</v>
      </c>
      <c r="J38" s="173">
        <v>1200</v>
      </c>
      <c r="K38" s="173">
        <f t="shared" si="9"/>
        <v>72000</v>
      </c>
      <c r="L38" s="173">
        <v>21</v>
      </c>
      <c r="M38" s="173">
        <f t="shared" si="10"/>
        <v>0</v>
      </c>
      <c r="N38" s="173">
        <v>0</v>
      </c>
      <c r="O38" s="173">
        <f t="shared" si="11"/>
        <v>0</v>
      </c>
      <c r="P38" s="173">
        <v>0</v>
      </c>
      <c r="Q38" s="174">
        <f t="shared" si="12"/>
        <v>0</v>
      </c>
      <c r="R38" s="155"/>
      <c r="S38" s="155" t="s">
        <v>201</v>
      </c>
      <c r="T38" s="155" t="s">
        <v>383</v>
      </c>
      <c r="U38" s="155">
        <v>0.17100000000000001</v>
      </c>
      <c r="V38" s="155">
        <f t="shared" si="13"/>
        <v>10.26</v>
      </c>
      <c r="W38" s="155"/>
      <c r="X38" s="155" t="s">
        <v>184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185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69">
        <v>24</v>
      </c>
      <c r="B39" s="170" t="s">
        <v>414</v>
      </c>
      <c r="C39" s="176" t="s">
        <v>415</v>
      </c>
      <c r="D39" s="171" t="s">
        <v>215</v>
      </c>
      <c r="E39" s="172">
        <v>1680</v>
      </c>
      <c r="F39" s="173"/>
      <c r="G39" s="173">
        <f t="shared" si="7"/>
        <v>0</v>
      </c>
      <c r="H39" s="173">
        <v>0</v>
      </c>
      <c r="I39" s="173">
        <f t="shared" si="8"/>
        <v>0</v>
      </c>
      <c r="J39" s="173">
        <v>890</v>
      </c>
      <c r="K39" s="173">
        <f t="shared" si="9"/>
        <v>1495200</v>
      </c>
      <c r="L39" s="173">
        <v>21</v>
      </c>
      <c r="M39" s="173">
        <f t="shared" si="10"/>
        <v>0</v>
      </c>
      <c r="N39" s="173">
        <v>2.0000000000000001E-4</v>
      </c>
      <c r="O39" s="173">
        <f t="shared" si="11"/>
        <v>0.34</v>
      </c>
      <c r="P39" s="173">
        <v>0</v>
      </c>
      <c r="Q39" s="174">
        <f t="shared" si="12"/>
        <v>0</v>
      </c>
      <c r="R39" s="155"/>
      <c r="S39" s="155" t="s">
        <v>201</v>
      </c>
      <c r="T39" s="155" t="s">
        <v>206</v>
      </c>
      <c r="U39" s="155">
        <v>0</v>
      </c>
      <c r="V39" s="155">
        <f t="shared" si="13"/>
        <v>0</v>
      </c>
      <c r="W39" s="155"/>
      <c r="X39" s="155" t="s">
        <v>184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185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69">
        <v>25</v>
      </c>
      <c r="B40" s="170" t="s">
        <v>416</v>
      </c>
      <c r="C40" s="176" t="s">
        <v>417</v>
      </c>
      <c r="D40" s="171" t="s">
        <v>215</v>
      </c>
      <c r="E40" s="172">
        <v>1680</v>
      </c>
      <c r="F40" s="173"/>
      <c r="G40" s="173">
        <f t="shared" si="7"/>
        <v>0</v>
      </c>
      <c r="H40" s="173">
        <v>0</v>
      </c>
      <c r="I40" s="173">
        <f t="shared" si="8"/>
        <v>0</v>
      </c>
      <c r="J40" s="173">
        <v>60</v>
      </c>
      <c r="K40" s="173">
        <f t="shared" si="9"/>
        <v>100800</v>
      </c>
      <c r="L40" s="173">
        <v>21</v>
      </c>
      <c r="M40" s="173">
        <f t="shared" si="10"/>
        <v>0</v>
      </c>
      <c r="N40" s="173">
        <v>0</v>
      </c>
      <c r="O40" s="173">
        <f t="shared" si="11"/>
        <v>0</v>
      </c>
      <c r="P40" s="173">
        <v>0</v>
      </c>
      <c r="Q40" s="174">
        <f t="shared" si="12"/>
        <v>0</v>
      </c>
      <c r="R40" s="155"/>
      <c r="S40" s="155" t="s">
        <v>201</v>
      </c>
      <c r="T40" s="155" t="s">
        <v>206</v>
      </c>
      <c r="U40" s="155">
        <v>0</v>
      </c>
      <c r="V40" s="155">
        <f t="shared" si="13"/>
        <v>0</v>
      </c>
      <c r="W40" s="155"/>
      <c r="X40" s="155" t="s">
        <v>184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185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69">
        <v>26</v>
      </c>
      <c r="B41" s="170" t="s">
        <v>418</v>
      </c>
      <c r="C41" s="176" t="s">
        <v>419</v>
      </c>
      <c r="D41" s="171" t="s">
        <v>205</v>
      </c>
      <c r="E41" s="172">
        <v>20</v>
      </c>
      <c r="F41" s="173"/>
      <c r="G41" s="173">
        <f t="shared" si="7"/>
        <v>0</v>
      </c>
      <c r="H41" s="173">
        <v>0</v>
      </c>
      <c r="I41" s="173">
        <f t="shared" si="8"/>
        <v>0</v>
      </c>
      <c r="J41" s="173">
        <v>960</v>
      </c>
      <c r="K41" s="173">
        <f t="shared" si="9"/>
        <v>19200</v>
      </c>
      <c r="L41" s="173">
        <v>21</v>
      </c>
      <c r="M41" s="173">
        <f t="shared" si="10"/>
        <v>0</v>
      </c>
      <c r="N41" s="173">
        <v>0</v>
      </c>
      <c r="O41" s="173">
        <f t="shared" si="11"/>
        <v>0</v>
      </c>
      <c r="P41" s="173">
        <v>0</v>
      </c>
      <c r="Q41" s="174">
        <f t="shared" si="12"/>
        <v>0</v>
      </c>
      <c r="R41" s="155"/>
      <c r="S41" s="155" t="s">
        <v>201</v>
      </c>
      <c r="T41" s="155" t="s">
        <v>206</v>
      </c>
      <c r="U41" s="155">
        <v>0</v>
      </c>
      <c r="V41" s="155">
        <f t="shared" si="13"/>
        <v>0</v>
      </c>
      <c r="W41" s="155"/>
      <c r="X41" s="155" t="s">
        <v>184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185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69">
        <v>27</v>
      </c>
      <c r="B42" s="170" t="s">
        <v>420</v>
      </c>
      <c r="C42" s="176" t="s">
        <v>421</v>
      </c>
      <c r="D42" s="171" t="s">
        <v>205</v>
      </c>
      <c r="E42" s="172">
        <v>3360</v>
      </c>
      <c r="F42" s="173"/>
      <c r="G42" s="173">
        <f t="shared" si="7"/>
        <v>0</v>
      </c>
      <c r="H42" s="173">
        <v>29.1</v>
      </c>
      <c r="I42" s="173">
        <f t="shared" si="8"/>
        <v>97776</v>
      </c>
      <c r="J42" s="173">
        <v>0</v>
      </c>
      <c r="K42" s="173">
        <f t="shared" si="9"/>
        <v>0</v>
      </c>
      <c r="L42" s="173">
        <v>21</v>
      </c>
      <c r="M42" s="173">
        <f t="shared" si="10"/>
        <v>0</v>
      </c>
      <c r="N42" s="173">
        <v>5.0000000000000001E-4</v>
      </c>
      <c r="O42" s="173">
        <f t="shared" si="11"/>
        <v>1.68</v>
      </c>
      <c r="P42" s="173">
        <v>0</v>
      </c>
      <c r="Q42" s="174">
        <f t="shared" si="12"/>
        <v>0</v>
      </c>
      <c r="R42" s="155"/>
      <c r="S42" s="155" t="s">
        <v>201</v>
      </c>
      <c r="T42" s="155" t="s">
        <v>422</v>
      </c>
      <c r="U42" s="155">
        <v>0</v>
      </c>
      <c r="V42" s="155">
        <f t="shared" si="13"/>
        <v>0</v>
      </c>
      <c r="W42" s="155"/>
      <c r="X42" s="155" t="s">
        <v>240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241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x14ac:dyDescent="0.2">
      <c r="A43" s="157" t="s">
        <v>177</v>
      </c>
      <c r="B43" s="158" t="s">
        <v>110</v>
      </c>
      <c r="C43" s="175" t="s">
        <v>111</v>
      </c>
      <c r="D43" s="159"/>
      <c r="E43" s="160"/>
      <c r="F43" s="161"/>
      <c r="G43" s="161">
        <f>SUMIF(AG44:AG44,"&lt;&gt;NOR",G44:G44)</f>
        <v>0</v>
      </c>
      <c r="H43" s="161"/>
      <c r="I43" s="161">
        <f>SUM(I44:I44)</f>
        <v>1096.6600000000001</v>
      </c>
      <c r="J43" s="161"/>
      <c r="K43" s="161">
        <f>SUM(K44:K44)</f>
        <v>4683.34</v>
      </c>
      <c r="L43" s="161"/>
      <c r="M43" s="161">
        <f>SUM(M44:M44)</f>
        <v>0</v>
      </c>
      <c r="N43" s="161"/>
      <c r="O43" s="161">
        <f>SUM(O44:O44)</f>
        <v>0.49</v>
      </c>
      <c r="P43" s="161"/>
      <c r="Q43" s="162">
        <f>SUM(Q44:Q44)</f>
        <v>0</v>
      </c>
      <c r="R43" s="156"/>
      <c r="S43" s="156"/>
      <c r="T43" s="156"/>
      <c r="U43" s="156"/>
      <c r="V43" s="156">
        <f>SUM(V44:V44)</f>
        <v>8.82</v>
      </c>
      <c r="W43" s="156"/>
      <c r="X43" s="156"/>
      <c r="AG43" t="s">
        <v>178</v>
      </c>
    </row>
    <row r="44" spans="1:60" outlineLevel="1" x14ac:dyDescent="0.2">
      <c r="A44" s="169">
        <v>28</v>
      </c>
      <c r="B44" s="170" t="s">
        <v>423</v>
      </c>
      <c r="C44" s="176" t="s">
        <v>424</v>
      </c>
      <c r="D44" s="171" t="s">
        <v>235</v>
      </c>
      <c r="E44" s="172">
        <v>1</v>
      </c>
      <c r="F44" s="173"/>
      <c r="G44" s="173">
        <f>ROUND(E44*F44,2)</f>
        <v>0</v>
      </c>
      <c r="H44" s="173">
        <v>1096.6600000000001</v>
      </c>
      <c r="I44" s="173">
        <f>ROUND(E44*H44,2)</f>
        <v>1096.6600000000001</v>
      </c>
      <c r="J44" s="173">
        <v>4683.34</v>
      </c>
      <c r="K44" s="173">
        <f>ROUND(E44*J44,2)</f>
        <v>4683.34</v>
      </c>
      <c r="L44" s="173">
        <v>21</v>
      </c>
      <c r="M44" s="173">
        <f>G44*(1+L44/100)</f>
        <v>0</v>
      </c>
      <c r="N44" s="173">
        <v>0.49075000000000002</v>
      </c>
      <c r="O44" s="173">
        <f>ROUND(E44*N44,2)</f>
        <v>0.49</v>
      </c>
      <c r="P44" s="173">
        <v>0</v>
      </c>
      <c r="Q44" s="174">
        <f>ROUND(E44*P44,2)</f>
        <v>0</v>
      </c>
      <c r="R44" s="155"/>
      <c r="S44" s="155" t="s">
        <v>182</v>
      </c>
      <c r="T44" s="155" t="s">
        <v>183</v>
      </c>
      <c r="U44" s="155">
        <v>8.82</v>
      </c>
      <c r="V44" s="155">
        <f>ROUND(E44*U44,2)</f>
        <v>8.82</v>
      </c>
      <c r="W44" s="155"/>
      <c r="X44" s="155" t="s">
        <v>184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185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5.5" x14ac:dyDescent="0.2">
      <c r="A45" s="157" t="s">
        <v>177</v>
      </c>
      <c r="B45" s="158" t="s">
        <v>112</v>
      </c>
      <c r="C45" s="175" t="s">
        <v>113</v>
      </c>
      <c r="D45" s="159"/>
      <c r="E45" s="160"/>
      <c r="F45" s="161"/>
      <c r="G45" s="161">
        <f>SUMIF(AG46:AG46,"&lt;&gt;NOR",G46:G46)</f>
        <v>0</v>
      </c>
      <c r="H45" s="161"/>
      <c r="I45" s="161">
        <f>SUM(I46:I46)</f>
        <v>2403.3000000000002</v>
      </c>
      <c r="J45" s="161"/>
      <c r="K45" s="161">
        <f>SUM(K46:K46)</f>
        <v>178282.39</v>
      </c>
      <c r="L45" s="161"/>
      <c r="M45" s="161">
        <f>SUM(M46:M46)</f>
        <v>0</v>
      </c>
      <c r="N45" s="161"/>
      <c r="O45" s="161">
        <f>SUM(O46:O46)</f>
        <v>7.0000000000000007E-2</v>
      </c>
      <c r="P45" s="161"/>
      <c r="Q45" s="162">
        <f>SUM(Q46:Q46)</f>
        <v>0</v>
      </c>
      <c r="R45" s="156"/>
      <c r="S45" s="156"/>
      <c r="T45" s="156"/>
      <c r="U45" s="156"/>
      <c r="V45" s="156">
        <f>SUM(V46:V46)</f>
        <v>461.36</v>
      </c>
      <c r="W45" s="156"/>
      <c r="X45" s="156"/>
      <c r="AG45" t="s">
        <v>178</v>
      </c>
    </row>
    <row r="46" spans="1:60" outlineLevel="1" x14ac:dyDescent="0.2">
      <c r="A46" s="169">
        <v>29</v>
      </c>
      <c r="B46" s="170" t="s">
        <v>425</v>
      </c>
      <c r="C46" s="176" t="s">
        <v>426</v>
      </c>
      <c r="D46" s="171" t="s">
        <v>215</v>
      </c>
      <c r="E46" s="172">
        <v>1754.23</v>
      </c>
      <c r="F46" s="173"/>
      <c r="G46" s="173">
        <f>ROUND(E46*F46,2)</f>
        <v>0</v>
      </c>
      <c r="H46" s="173">
        <v>1.37</v>
      </c>
      <c r="I46" s="173">
        <f>ROUND(E46*H46,2)</f>
        <v>2403.3000000000002</v>
      </c>
      <c r="J46" s="173">
        <v>101.63</v>
      </c>
      <c r="K46" s="173">
        <f>ROUND(E46*J46,2)</f>
        <v>178282.39</v>
      </c>
      <c r="L46" s="173">
        <v>21</v>
      </c>
      <c r="M46" s="173">
        <f>G46*(1+L46/100)</f>
        <v>0</v>
      </c>
      <c r="N46" s="173">
        <v>4.0000000000000003E-5</v>
      </c>
      <c r="O46" s="173">
        <f>ROUND(E46*N46,2)</f>
        <v>7.0000000000000007E-2</v>
      </c>
      <c r="P46" s="173">
        <v>0</v>
      </c>
      <c r="Q46" s="174">
        <f>ROUND(E46*P46,2)</f>
        <v>0</v>
      </c>
      <c r="R46" s="155"/>
      <c r="S46" s="155" t="s">
        <v>182</v>
      </c>
      <c r="T46" s="155" t="s">
        <v>183</v>
      </c>
      <c r="U46" s="155">
        <v>0.26300000000000001</v>
      </c>
      <c r="V46" s="155">
        <f>ROUND(E46*U46,2)</f>
        <v>461.36</v>
      </c>
      <c r="W46" s="155"/>
      <c r="X46" s="155" t="s">
        <v>184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185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57" t="s">
        <v>177</v>
      </c>
      <c r="B47" s="158" t="s">
        <v>114</v>
      </c>
      <c r="C47" s="175" t="s">
        <v>115</v>
      </c>
      <c r="D47" s="159"/>
      <c r="E47" s="160"/>
      <c r="F47" s="161"/>
      <c r="G47" s="161">
        <f>SUMIF(AG48:AG48,"&lt;&gt;NOR",G48:G48)</f>
        <v>0</v>
      </c>
      <c r="H47" s="161"/>
      <c r="I47" s="161">
        <f>SUM(I48:I48)</f>
        <v>0</v>
      </c>
      <c r="J47" s="161"/>
      <c r="K47" s="161">
        <f>SUM(K48:K48)</f>
        <v>293421.38</v>
      </c>
      <c r="L47" s="161"/>
      <c r="M47" s="161">
        <f>SUM(M48:M48)</f>
        <v>0</v>
      </c>
      <c r="N47" s="161"/>
      <c r="O47" s="161">
        <f>SUM(O48:O48)</f>
        <v>0</v>
      </c>
      <c r="P47" s="161"/>
      <c r="Q47" s="162">
        <f>SUM(Q48:Q48)</f>
        <v>0</v>
      </c>
      <c r="R47" s="156"/>
      <c r="S47" s="156"/>
      <c r="T47" s="156"/>
      <c r="U47" s="156"/>
      <c r="V47" s="156">
        <f>SUM(V48:V48)</f>
        <v>356.67</v>
      </c>
      <c r="W47" s="156"/>
      <c r="X47" s="156"/>
      <c r="AG47" t="s">
        <v>178</v>
      </c>
    </row>
    <row r="48" spans="1:60" outlineLevel="1" x14ac:dyDescent="0.2">
      <c r="A48" s="169">
        <v>30</v>
      </c>
      <c r="B48" s="170" t="s">
        <v>359</v>
      </c>
      <c r="C48" s="176" t="s">
        <v>360</v>
      </c>
      <c r="D48" s="171" t="s">
        <v>220</v>
      </c>
      <c r="E48" s="172">
        <v>3676.9595899999999</v>
      </c>
      <c r="F48" s="173"/>
      <c r="G48" s="173">
        <f>ROUND(E48*F48,2)</f>
        <v>0</v>
      </c>
      <c r="H48" s="173">
        <v>0</v>
      </c>
      <c r="I48" s="173">
        <f>ROUND(E48*H48,2)</f>
        <v>0</v>
      </c>
      <c r="J48" s="173">
        <v>79.8</v>
      </c>
      <c r="K48" s="173">
        <f>ROUND(E48*J48,2)</f>
        <v>293421.38</v>
      </c>
      <c r="L48" s="173">
        <v>21</v>
      </c>
      <c r="M48" s="173">
        <f>G48*(1+L48/100)</f>
        <v>0</v>
      </c>
      <c r="N48" s="173">
        <v>0</v>
      </c>
      <c r="O48" s="173">
        <f>ROUND(E48*N48,2)</f>
        <v>0</v>
      </c>
      <c r="P48" s="173">
        <v>0</v>
      </c>
      <c r="Q48" s="174">
        <f>ROUND(E48*P48,2)</f>
        <v>0</v>
      </c>
      <c r="R48" s="155"/>
      <c r="S48" s="155" t="s">
        <v>182</v>
      </c>
      <c r="T48" s="155" t="s">
        <v>183</v>
      </c>
      <c r="U48" s="155">
        <v>9.7000000000000003E-2</v>
      </c>
      <c r="V48" s="155">
        <f>ROUND(E48*U48,2)</f>
        <v>356.67</v>
      </c>
      <c r="W48" s="155"/>
      <c r="X48" s="155" t="s">
        <v>228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229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x14ac:dyDescent="0.2">
      <c r="A49" s="157" t="s">
        <v>177</v>
      </c>
      <c r="B49" s="158" t="s">
        <v>116</v>
      </c>
      <c r="C49" s="175" t="s">
        <v>117</v>
      </c>
      <c r="D49" s="159"/>
      <c r="E49" s="160"/>
      <c r="F49" s="161"/>
      <c r="G49" s="161">
        <f>SUMIF(AG50:AG52,"&lt;&gt;NOR",G50:G52)</f>
        <v>0</v>
      </c>
      <c r="H49" s="161"/>
      <c r="I49" s="161">
        <f>SUM(I50:I52)</f>
        <v>48988.800000000003</v>
      </c>
      <c r="J49" s="161"/>
      <c r="K49" s="161">
        <f>SUM(K50:K52)</f>
        <v>274554</v>
      </c>
      <c r="L49" s="161"/>
      <c r="M49" s="161">
        <f>SUM(M50:M52)</f>
        <v>0</v>
      </c>
      <c r="N49" s="161"/>
      <c r="O49" s="161">
        <f>SUM(O50:O52)</f>
        <v>1.68</v>
      </c>
      <c r="P49" s="161"/>
      <c r="Q49" s="162">
        <f>SUM(Q50:Q52)</f>
        <v>0</v>
      </c>
      <c r="R49" s="156"/>
      <c r="S49" s="156"/>
      <c r="T49" s="156"/>
      <c r="U49" s="156"/>
      <c r="V49" s="156">
        <f>SUM(V50:V52)</f>
        <v>315.83999999999997</v>
      </c>
      <c r="W49" s="156"/>
      <c r="X49" s="156"/>
      <c r="AG49" t="s">
        <v>178</v>
      </c>
    </row>
    <row r="50" spans="1:60" outlineLevel="1" x14ac:dyDescent="0.2">
      <c r="A50" s="169">
        <v>31</v>
      </c>
      <c r="B50" s="170" t="s">
        <v>427</v>
      </c>
      <c r="C50" s="176" t="s">
        <v>428</v>
      </c>
      <c r="D50" s="171" t="s">
        <v>215</v>
      </c>
      <c r="E50" s="172">
        <v>3360</v>
      </c>
      <c r="F50" s="173"/>
      <c r="G50" s="173">
        <f>ROUND(E50*F50,2)</f>
        <v>0</v>
      </c>
      <c r="H50" s="173">
        <v>14.58</v>
      </c>
      <c r="I50" s="173">
        <f>ROUND(E50*H50,2)</f>
        <v>48988.800000000003</v>
      </c>
      <c r="J50" s="173">
        <v>35.42</v>
      </c>
      <c r="K50" s="173">
        <f>ROUND(E50*J50,2)</f>
        <v>119011.2</v>
      </c>
      <c r="L50" s="173">
        <v>21</v>
      </c>
      <c r="M50" s="173">
        <f>G50*(1+L50/100)</f>
        <v>0</v>
      </c>
      <c r="N50" s="173">
        <v>5.0000000000000001E-4</v>
      </c>
      <c r="O50" s="173">
        <f>ROUND(E50*N50,2)</f>
        <v>1.68</v>
      </c>
      <c r="P50" s="173">
        <v>0</v>
      </c>
      <c r="Q50" s="174">
        <f>ROUND(E50*P50,2)</f>
        <v>0</v>
      </c>
      <c r="R50" s="155"/>
      <c r="S50" s="155" t="s">
        <v>201</v>
      </c>
      <c r="T50" s="155" t="s">
        <v>206</v>
      </c>
      <c r="U50" s="155">
        <v>9.4E-2</v>
      </c>
      <c r="V50" s="155">
        <f>ROUND(E50*U50,2)</f>
        <v>315.83999999999997</v>
      </c>
      <c r="W50" s="155"/>
      <c r="X50" s="155" t="s">
        <v>184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185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69">
        <v>32</v>
      </c>
      <c r="B51" s="170" t="s">
        <v>429</v>
      </c>
      <c r="C51" s="176" t="s">
        <v>430</v>
      </c>
      <c r="D51" s="171" t="s">
        <v>215</v>
      </c>
      <c r="E51" s="172">
        <v>1680</v>
      </c>
      <c r="F51" s="173"/>
      <c r="G51" s="173">
        <f>ROUND(E51*F51,2)</f>
        <v>0</v>
      </c>
      <c r="H51" s="173">
        <v>0</v>
      </c>
      <c r="I51" s="173">
        <f>ROUND(E51*H51,2)</f>
        <v>0</v>
      </c>
      <c r="J51" s="173">
        <v>85</v>
      </c>
      <c r="K51" s="173">
        <f>ROUND(E51*J51,2)</f>
        <v>142800</v>
      </c>
      <c r="L51" s="173">
        <v>21</v>
      </c>
      <c r="M51" s="173">
        <f>G51*(1+L51/100)</f>
        <v>0</v>
      </c>
      <c r="N51" s="173">
        <v>0</v>
      </c>
      <c r="O51" s="173">
        <f>ROUND(E51*N51,2)</f>
        <v>0</v>
      </c>
      <c r="P51" s="173">
        <v>0</v>
      </c>
      <c r="Q51" s="174">
        <f>ROUND(E51*P51,2)</f>
        <v>0</v>
      </c>
      <c r="R51" s="155"/>
      <c r="S51" s="155" t="s">
        <v>201</v>
      </c>
      <c r="T51" s="155" t="s">
        <v>206</v>
      </c>
      <c r="U51" s="155">
        <v>0</v>
      </c>
      <c r="V51" s="155">
        <f>ROUND(E51*U51,2)</f>
        <v>0</v>
      </c>
      <c r="W51" s="155"/>
      <c r="X51" s="155" t="s">
        <v>184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185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69">
        <v>33</v>
      </c>
      <c r="B52" s="170" t="s">
        <v>431</v>
      </c>
      <c r="C52" s="176" t="s">
        <v>432</v>
      </c>
      <c r="D52" s="171" t="s">
        <v>0</v>
      </c>
      <c r="E52" s="172">
        <v>3108</v>
      </c>
      <c r="F52" s="173"/>
      <c r="G52" s="173">
        <f>ROUND(E52*F52,2)</f>
        <v>0</v>
      </c>
      <c r="H52" s="173">
        <v>0</v>
      </c>
      <c r="I52" s="173">
        <f>ROUND(E52*H52,2)</f>
        <v>0</v>
      </c>
      <c r="J52" s="173">
        <v>4.0999999999999996</v>
      </c>
      <c r="K52" s="173">
        <f>ROUND(E52*J52,2)</f>
        <v>12742.8</v>
      </c>
      <c r="L52" s="173">
        <v>21</v>
      </c>
      <c r="M52" s="173">
        <f>G52*(1+L52/100)</f>
        <v>0</v>
      </c>
      <c r="N52" s="173">
        <v>0</v>
      </c>
      <c r="O52" s="173">
        <f>ROUND(E52*N52,2)</f>
        <v>0</v>
      </c>
      <c r="P52" s="173">
        <v>0</v>
      </c>
      <c r="Q52" s="174">
        <f>ROUND(E52*P52,2)</f>
        <v>0</v>
      </c>
      <c r="R52" s="155"/>
      <c r="S52" s="155" t="s">
        <v>182</v>
      </c>
      <c r="T52" s="155" t="s">
        <v>433</v>
      </c>
      <c r="U52" s="155">
        <v>0</v>
      </c>
      <c r="V52" s="155">
        <f>ROUND(E52*U52,2)</f>
        <v>0</v>
      </c>
      <c r="W52" s="155"/>
      <c r="X52" s="155" t="s">
        <v>228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229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x14ac:dyDescent="0.2">
      <c r="A53" s="157" t="s">
        <v>177</v>
      </c>
      <c r="B53" s="158" t="s">
        <v>118</v>
      </c>
      <c r="C53" s="175" t="s">
        <v>119</v>
      </c>
      <c r="D53" s="159"/>
      <c r="E53" s="160"/>
      <c r="F53" s="161"/>
      <c r="G53" s="161">
        <f>SUMIF(AG54:AG59,"&lt;&gt;NOR",G54:G59)</f>
        <v>0</v>
      </c>
      <c r="H53" s="161"/>
      <c r="I53" s="161">
        <f>SUM(I54:I59)</f>
        <v>464603.29000000004</v>
      </c>
      <c r="J53" s="161"/>
      <c r="K53" s="161">
        <f>SUM(K54:K59)</f>
        <v>1341154.79</v>
      </c>
      <c r="L53" s="161"/>
      <c r="M53" s="161">
        <f>SUM(M54:M59)</f>
        <v>0</v>
      </c>
      <c r="N53" s="161"/>
      <c r="O53" s="161">
        <f>SUM(O54:O59)</f>
        <v>6.3999999999999995</v>
      </c>
      <c r="P53" s="161"/>
      <c r="Q53" s="162">
        <f>SUM(Q54:Q59)</f>
        <v>0</v>
      </c>
      <c r="R53" s="156"/>
      <c r="S53" s="156"/>
      <c r="T53" s="156"/>
      <c r="U53" s="156"/>
      <c r="V53" s="156">
        <f>SUM(V54:V59)</f>
        <v>2015.6299999999997</v>
      </c>
      <c r="W53" s="156"/>
      <c r="X53" s="156"/>
      <c r="AG53" t="s">
        <v>178</v>
      </c>
    </row>
    <row r="54" spans="1:60" ht="22.5" outlineLevel="1" x14ac:dyDescent="0.2">
      <c r="A54" s="169">
        <v>34</v>
      </c>
      <c r="B54" s="170" t="s">
        <v>434</v>
      </c>
      <c r="C54" s="176" t="s">
        <v>435</v>
      </c>
      <c r="D54" s="171" t="s">
        <v>215</v>
      </c>
      <c r="E54" s="172">
        <v>1962.71</v>
      </c>
      <c r="F54" s="173"/>
      <c r="G54" s="173">
        <f t="shared" ref="G54:G59" si="14">ROUND(E54*F54,2)</f>
        <v>0</v>
      </c>
      <c r="H54" s="173">
        <v>219.19</v>
      </c>
      <c r="I54" s="173">
        <f t="shared" ref="I54:I59" si="15">ROUND(E54*H54,2)</f>
        <v>430206.4</v>
      </c>
      <c r="J54" s="173">
        <v>93.31</v>
      </c>
      <c r="K54" s="173">
        <f t="shared" ref="K54:K59" si="16">ROUND(E54*J54,2)</f>
        <v>183140.47</v>
      </c>
      <c r="L54" s="173">
        <v>21</v>
      </c>
      <c r="M54" s="173">
        <f t="shared" ref="M54:M59" si="17">G54*(1+L54/100)</f>
        <v>0</v>
      </c>
      <c r="N54" s="173">
        <v>3.6000000000000002E-4</v>
      </c>
      <c r="O54" s="173">
        <f t="shared" ref="O54:O59" si="18">ROUND(E54*N54,2)</f>
        <v>0.71</v>
      </c>
      <c r="P54" s="173">
        <v>0</v>
      </c>
      <c r="Q54" s="174">
        <f t="shared" ref="Q54:Q59" si="19">ROUND(E54*P54,2)</f>
        <v>0</v>
      </c>
      <c r="R54" s="155"/>
      <c r="S54" s="155" t="s">
        <v>182</v>
      </c>
      <c r="T54" s="155" t="s">
        <v>183</v>
      </c>
      <c r="U54" s="155">
        <v>0.20699999999999999</v>
      </c>
      <c r="V54" s="155">
        <f t="shared" ref="V54:V59" si="20">ROUND(E54*U54,2)</f>
        <v>406.28</v>
      </c>
      <c r="W54" s="155"/>
      <c r="X54" s="155" t="s">
        <v>184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185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2.5" outlineLevel="1" x14ac:dyDescent="0.2">
      <c r="A55" s="169">
        <v>35</v>
      </c>
      <c r="B55" s="170" t="s">
        <v>436</v>
      </c>
      <c r="C55" s="176" t="s">
        <v>437</v>
      </c>
      <c r="D55" s="171" t="s">
        <v>215</v>
      </c>
      <c r="E55" s="172">
        <v>1924.84</v>
      </c>
      <c r="F55" s="173"/>
      <c r="G55" s="173">
        <f t="shared" si="14"/>
        <v>0</v>
      </c>
      <c r="H55" s="173">
        <v>0</v>
      </c>
      <c r="I55" s="173">
        <f t="shared" si="15"/>
        <v>0</v>
      </c>
      <c r="J55" s="173">
        <v>343</v>
      </c>
      <c r="K55" s="173">
        <f t="shared" si="16"/>
        <v>660220.12</v>
      </c>
      <c r="L55" s="173">
        <v>21</v>
      </c>
      <c r="M55" s="173">
        <f t="shared" si="17"/>
        <v>0</v>
      </c>
      <c r="N55" s="173">
        <v>2.5999999999999999E-3</v>
      </c>
      <c r="O55" s="173">
        <f t="shared" si="18"/>
        <v>5</v>
      </c>
      <c r="P55" s="173">
        <v>0</v>
      </c>
      <c r="Q55" s="174">
        <f t="shared" si="19"/>
        <v>0</v>
      </c>
      <c r="R55" s="155"/>
      <c r="S55" s="155" t="s">
        <v>201</v>
      </c>
      <c r="T55" s="155" t="s">
        <v>438</v>
      </c>
      <c r="U55" s="155">
        <v>0.317</v>
      </c>
      <c r="V55" s="155">
        <f t="shared" si="20"/>
        <v>610.16999999999996</v>
      </c>
      <c r="W55" s="155"/>
      <c r="X55" s="155" t="s">
        <v>184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185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69">
        <v>36</v>
      </c>
      <c r="B56" s="170" t="s">
        <v>439</v>
      </c>
      <c r="C56" s="176" t="s">
        <v>440</v>
      </c>
      <c r="D56" s="171" t="s">
        <v>215</v>
      </c>
      <c r="E56" s="172">
        <v>1924.84</v>
      </c>
      <c r="F56" s="173"/>
      <c r="G56" s="173">
        <f t="shared" si="14"/>
        <v>0</v>
      </c>
      <c r="H56" s="173">
        <v>17.87</v>
      </c>
      <c r="I56" s="173">
        <f t="shared" si="15"/>
        <v>34396.89</v>
      </c>
      <c r="J56" s="173">
        <v>49.43</v>
      </c>
      <c r="K56" s="173">
        <f t="shared" si="16"/>
        <v>95144.84</v>
      </c>
      <c r="L56" s="173">
        <v>21</v>
      </c>
      <c r="M56" s="173">
        <f t="shared" si="17"/>
        <v>0</v>
      </c>
      <c r="N56" s="173">
        <v>1.2999999999999999E-4</v>
      </c>
      <c r="O56" s="173">
        <f t="shared" si="18"/>
        <v>0.25</v>
      </c>
      <c r="P56" s="173">
        <v>0</v>
      </c>
      <c r="Q56" s="174">
        <f t="shared" si="19"/>
        <v>0</v>
      </c>
      <c r="R56" s="155"/>
      <c r="S56" s="155" t="s">
        <v>182</v>
      </c>
      <c r="T56" s="155" t="s">
        <v>183</v>
      </c>
      <c r="U56" s="155">
        <v>0.1</v>
      </c>
      <c r="V56" s="155">
        <f t="shared" si="20"/>
        <v>192.48</v>
      </c>
      <c r="W56" s="155"/>
      <c r="X56" s="155" t="s">
        <v>184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185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69">
        <v>37</v>
      </c>
      <c r="B57" s="170" t="s">
        <v>441</v>
      </c>
      <c r="C57" s="176" t="s">
        <v>442</v>
      </c>
      <c r="D57" s="171" t="s">
        <v>205</v>
      </c>
      <c r="E57" s="172">
        <v>179.6</v>
      </c>
      <c r="F57" s="173"/>
      <c r="G57" s="173">
        <f t="shared" si="14"/>
        <v>0</v>
      </c>
      <c r="H57" s="173">
        <v>0</v>
      </c>
      <c r="I57" s="173">
        <f t="shared" si="15"/>
        <v>0</v>
      </c>
      <c r="J57" s="173">
        <v>110</v>
      </c>
      <c r="K57" s="173">
        <f t="shared" si="16"/>
        <v>19756</v>
      </c>
      <c r="L57" s="173">
        <v>21</v>
      </c>
      <c r="M57" s="173">
        <f t="shared" si="17"/>
        <v>0</v>
      </c>
      <c r="N57" s="173">
        <v>2.9999999999999997E-4</v>
      </c>
      <c r="O57" s="173">
        <f t="shared" si="18"/>
        <v>0.05</v>
      </c>
      <c r="P57" s="173">
        <v>0</v>
      </c>
      <c r="Q57" s="174">
        <f t="shared" si="19"/>
        <v>0</v>
      </c>
      <c r="R57" s="155"/>
      <c r="S57" s="155" t="s">
        <v>201</v>
      </c>
      <c r="T57" s="155" t="s">
        <v>443</v>
      </c>
      <c r="U57" s="155">
        <v>0.08</v>
      </c>
      <c r="V57" s="155">
        <f t="shared" si="20"/>
        <v>14.37</v>
      </c>
      <c r="W57" s="155"/>
      <c r="X57" s="155" t="s">
        <v>184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185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69">
        <v>38</v>
      </c>
      <c r="B58" s="170" t="s">
        <v>444</v>
      </c>
      <c r="C58" s="176" t="s">
        <v>445</v>
      </c>
      <c r="D58" s="171" t="s">
        <v>215</v>
      </c>
      <c r="E58" s="172">
        <v>1925</v>
      </c>
      <c r="F58" s="173"/>
      <c r="G58" s="173">
        <f t="shared" si="14"/>
        <v>0</v>
      </c>
      <c r="H58" s="173">
        <v>0</v>
      </c>
      <c r="I58" s="173">
        <f t="shared" si="15"/>
        <v>0</v>
      </c>
      <c r="J58" s="173">
        <v>165</v>
      </c>
      <c r="K58" s="173">
        <f t="shared" si="16"/>
        <v>317625</v>
      </c>
      <c r="L58" s="173">
        <v>21</v>
      </c>
      <c r="M58" s="173">
        <f t="shared" si="17"/>
        <v>0</v>
      </c>
      <c r="N58" s="173">
        <v>2.0000000000000001E-4</v>
      </c>
      <c r="O58" s="173">
        <f t="shared" si="18"/>
        <v>0.39</v>
      </c>
      <c r="P58" s="173">
        <v>0</v>
      </c>
      <c r="Q58" s="174">
        <f t="shared" si="19"/>
        <v>0</v>
      </c>
      <c r="R58" s="155"/>
      <c r="S58" s="155" t="s">
        <v>201</v>
      </c>
      <c r="T58" s="155" t="s">
        <v>401</v>
      </c>
      <c r="U58" s="155">
        <v>0.41160000000000002</v>
      </c>
      <c r="V58" s="155">
        <f t="shared" si="20"/>
        <v>792.33</v>
      </c>
      <c r="W58" s="155"/>
      <c r="X58" s="155" t="s">
        <v>184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185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69">
        <v>39</v>
      </c>
      <c r="B59" s="170" t="s">
        <v>446</v>
      </c>
      <c r="C59" s="176" t="s">
        <v>447</v>
      </c>
      <c r="D59" s="171" t="s">
        <v>0</v>
      </c>
      <c r="E59" s="172">
        <v>17404.897300000001</v>
      </c>
      <c r="F59" s="173"/>
      <c r="G59" s="173">
        <f t="shared" si="14"/>
        <v>0</v>
      </c>
      <c r="H59" s="173">
        <v>0</v>
      </c>
      <c r="I59" s="173">
        <f t="shared" si="15"/>
        <v>0</v>
      </c>
      <c r="J59" s="173">
        <v>3.75</v>
      </c>
      <c r="K59" s="173">
        <f t="shared" si="16"/>
        <v>65268.36</v>
      </c>
      <c r="L59" s="173">
        <v>21</v>
      </c>
      <c r="M59" s="173">
        <f t="shared" si="17"/>
        <v>0</v>
      </c>
      <c r="N59" s="173">
        <v>0</v>
      </c>
      <c r="O59" s="173">
        <f t="shared" si="18"/>
        <v>0</v>
      </c>
      <c r="P59" s="173">
        <v>0</v>
      </c>
      <c r="Q59" s="174">
        <f t="shared" si="19"/>
        <v>0</v>
      </c>
      <c r="R59" s="155"/>
      <c r="S59" s="155" t="s">
        <v>182</v>
      </c>
      <c r="T59" s="155" t="s">
        <v>183</v>
      </c>
      <c r="U59" s="155">
        <v>0</v>
      </c>
      <c r="V59" s="155">
        <f t="shared" si="20"/>
        <v>0</v>
      </c>
      <c r="W59" s="155"/>
      <c r="X59" s="155" t="s">
        <v>228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229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x14ac:dyDescent="0.2">
      <c r="A60" s="157" t="s">
        <v>177</v>
      </c>
      <c r="B60" s="158" t="s">
        <v>120</v>
      </c>
      <c r="C60" s="175" t="s">
        <v>121</v>
      </c>
      <c r="D60" s="159"/>
      <c r="E60" s="160"/>
      <c r="F60" s="161"/>
      <c r="G60" s="161">
        <f>SUMIF(AG61:AG65,"&lt;&gt;NOR",G61:G65)</f>
        <v>0</v>
      </c>
      <c r="H60" s="161"/>
      <c r="I60" s="161">
        <f>SUM(I61:I65)</f>
        <v>686184.54</v>
      </c>
      <c r="J60" s="161"/>
      <c r="K60" s="161">
        <f>SUM(K61:K65)</f>
        <v>760354.80999999994</v>
      </c>
      <c r="L60" s="161"/>
      <c r="M60" s="161">
        <f>SUM(M61:M65)</f>
        <v>0</v>
      </c>
      <c r="N60" s="161"/>
      <c r="O60" s="161">
        <f>SUM(O61:O65)</f>
        <v>23.45</v>
      </c>
      <c r="P60" s="161"/>
      <c r="Q60" s="162">
        <f>SUM(Q61:Q65)</f>
        <v>0</v>
      </c>
      <c r="R60" s="156"/>
      <c r="S60" s="156"/>
      <c r="T60" s="156"/>
      <c r="U60" s="156"/>
      <c r="V60" s="156">
        <f>SUM(V61:V65)</f>
        <v>300.99</v>
      </c>
      <c r="W60" s="156"/>
      <c r="X60" s="156"/>
      <c r="AG60" t="s">
        <v>178</v>
      </c>
    </row>
    <row r="61" spans="1:60" ht="33.75" outlineLevel="1" x14ac:dyDescent="0.2">
      <c r="A61" s="169">
        <v>40</v>
      </c>
      <c r="B61" s="170" t="s">
        <v>448</v>
      </c>
      <c r="C61" s="176" t="s">
        <v>449</v>
      </c>
      <c r="D61" s="171" t="s">
        <v>215</v>
      </c>
      <c r="E61" s="172">
        <v>1.95</v>
      </c>
      <c r="F61" s="173"/>
      <c r="G61" s="173">
        <f>ROUND(E61*F61,2)</f>
        <v>0</v>
      </c>
      <c r="H61" s="173">
        <v>0</v>
      </c>
      <c r="I61" s="173">
        <f>ROUND(E61*H61,2)</f>
        <v>0</v>
      </c>
      <c r="J61" s="173">
        <v>550</v>
      </c>
      <c r="K61" s="173">
        <f>ROUND(E61*J61,2)</f>
        <v>1072.5</v>
      </c>
      <c r="L61" s="173">
        <v>21</v>
      </c>
      <c r="M61" s="173">
        <f>G61*(1+L61/100)</f>
        <v>0</v>
      </c>
      <c r="N61" s="173">
        <v>8.0000000000000002E-3</v>
      </c>
      <c r="O61" s="173">
        <f>ROUND(E61*N61,2)</f>
        <v>0.02</v>
      </c>
      <c r="P61" s="173">
        <v>0</v>
      </c>
      <c r="Q61" s="174">
        <f>ROUND(E61*P61,2)</f>
        <v>0</v>
      </c>
      <c r="R61" s="155"/>
      <c r="S61" s="155" t="s">
        <v>201</v>
      </c>
      <c r="T61" s="155" t="s">
        <v>438</v>
      </c>
      <c r="U61" s="155">
        <v>0.09</v>
      </c>
      <c r="V61" s="155">
        <f>ROUND(E61*U61,2)</f>
        <v>0.18</v>
      </c>
      <c r="W61" s="155"/>
      <c r="X61" s="155" t="s">
        <v>184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185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33.75" outlineLevel="1" x14ac:dyDescent="0.2">
      <c r="A62" s="169">
        <v>41</v>
      </c>
      <c r="B62" s="170" t="s">
        <v>448</v>
      </c>
      <c r="C62" s="176" t="s">
        <v>450</v>
      </c>
      <c r="D62" s="171" t="s">
        <v>215</v>
      </c>
      <c r="E62" s="172">
        <v>58</v>
      </c>
      <c r="F62" s="173"/>
      <c r="G62" s="173">
        <f>ROUND(E62*F62,2)</f>
        <v>0</v>
      </c>
      <c r="H62" s="173">
        <v>0</v>
      </c>
      <c r="I62" s="173">
        <f>ROUND(E62*H62,2)</f>
        <v>0</v>
      </c>
      <c r="J62" s="173">
        <v>590</v>
      </c>
      <c r="K62" s="173">
        <f>ROUND(E62*J62,2)</f>
        <v>34220</v>
      </c>
      <c r="L62" s="173">
        <v>21</v>
      </c>
      <c r="M62" s="173">
        <f>G62*(1+L62/100)</f>
        <v>0</v>
      </c>
      <c r="N62" s="173">
        <v>8.0000000000000002E-3</v>
      </c>
      <c r="O62" s="173">
        <f>ROUND(E62*N62,2)</f>
        <v>0.46</v>
      </c>
      <c r="P62" s="173">
        <v>0</v>
      </c>
      <c r="Q62" s="174">
        <f>ROUND(E62*P62,2)</f>
        <v>0</v>
      </c>
      <c r="R62" s="155"/>
      <c r="S62" s="155" t="s">
        <v>201</v>
      </c>
      <c r="T62" s="155" t="s">
        <v>451</v>
      </c>
      <c r="U62" s="155">
        <v>0.09</v>
      </c>
      <c r="V62" s="155">
        <f>ROUND(E62*U62,2)</f>
        <v>5.22</v>
      </c>
      <c r="W62" s="155"/>
      <c r="X62" s="155" t="s">
        <v>184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185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69">
        <v>42</v>
      </c>
      <c r="B63" s="170" t="s">
        <v>452</v>
      </c>
      <c r="C63" s="176" t="s">
        <v>453</v>
      </c>
      <c r="D63" s="171" t="s">
        <v>215</v>
      </c>
      <c r="E63" s="172">
        <v>1705.2</v>
      </c>
      <c r="F63" s="173"/>
      <c r="G63" s="173">
        <f>ROUND(E63*F63,2)</f>
        <v>0</v>
      </c>
      <c r="H63" s="173">
        <v>0</v>
      </c>
      <c r="I63" s="173">
        <f>ROUND(E63*H63,2)</f>
        <v>0</v>
      </c>
      <c r="J63" s="173">
        <v>360</v>
      </c>
      <c r="K63" s="173">
        <f>ROUND(E63*J63,2)</f>
        <v>613872</v>
      </c>
      <c r="L63" s="173">
        <v>21</v>
      </c>
      <c r="M63" s="173">
        <f>G63*(1+L63/100)</f>
        <v>0</v>
      </c>
      <c r="N63" s="173">
        <v>2.3999999999999998E-3</v>
      </c>
      <c r="O63" s="173">
        <f>ROUND(E63*N63,2)</f>
        <v>4.09</v>
      </c>
      <c r="P63" s="173">
        <v>0</v>
      </c>
      <c r="Q63" s="174">
        <f>ROUND(E63*P63,2)</f>
        <v>0</v>
      </c>
      <c r="R63" s="155"/>
      <c r="S63" s="155" t="s">
        <v>201</v>
      </c>
      <c r="T63" s="155" t="s">
        <v>202</v>
      </c>
      <c r="U63" s="155">
        <v>0.06</v>
      </c>
      <c r="V63" s="155">
        <f>ROUND(E63*U63,2)</f>
        <v>102.31</v>
      </c>
      <c r="W63" s="155"/>
      <c r="X63" s="155" t="s">
        <v>184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185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69">
        <v>43</v>
      </c>
      <c r="B64" s="170" t="s">
        <v>454</v>
      </c>
      <c r="C64" s="176" t="s">
        <v>455</v>
      </c>
      <c r="D64" s="171" t="s">
        <v>215</v>
      </c>
      <c r="E64" s="172">
        <v>1763.2</v>
      </c>
      <c r="F64" s="173"/>
      <c r="G64" s="173">
        <f>ROUND(E64*F64,2)</f>
        <v>0</v>
      </c>
      <c r="H64" s="173">
        <v>389.17</v>
      </c>
      <c r="I64" s="173">
        <f>ROUND(E64*H64,2)</f>
        <v>686184.54</v>
      </c>
      <c r="J64" s="173">
        <v>55.33</v>
      </c>
      <c r="K64" s="173">
        <f>ROUND(E64*J64,2)</f>
        <v>97557.86</v>
      </c>
      <c r="L64" s="173">
        <v>21</v>
      </c>
      <c r="M64" s="173">
        <f>G64*(1+L64/100)</f>
        <v>0</v>
      </c>
      <c r="N64" s="173">
        <v>1.0710000000000001E-2</v>
      </c>
      <c r="O64" s="173">
        <f>ROUND(E64*N64,2)</f>
        <v>18.88</v>
      </c>
      <c r="P64" s="173">
        <v>0</v>
      </c>
      <c r="Q64" s="174">
        <f>ROUND(E64*P64,2)</f>
        <v>0</v>
      </c>
      <c r="R64" s="155"/>
      <c r="S64" s="155" t="s">
        <v>182</v>
      </c>
      <c r="T64" s="155" t="s">
        <v>183</v>
      </c>
      <c r="U64" s="155">
        <v>0.10962</v>
      </c>
      <c r="V64" s="155">
        <f>ROUND(E64*U64,2)</f>
        <v>193.28</v>
      </c>
      <c r="W64" s="155"/>
      <c r="X64" s="155" t="s">
        <v>367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368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69">
        <v>44</v>
      </c>
      <c r="B65" s="170" t="s">
        <v>456</v>
      </c>
      <c r="C65" s="176" t="s">
        <v>457</v>
      </c>
      <c r="D65" s="171" t="s">
        <v>0</v>
      </c>
      <c r="E65" s="172">
        <v>6491.6450000000004</v>
      </c>
      <c r="F65" s="173"/>
      <c r="G65" s="173">
        <f>ROUND(E65*F65,2)</f>
        <v>0</v>
      </c>
      <c r="H65" s="173">
        <v>0</v>
      </c>
      <c r="I65" s="173">
        <f>ROUND(E65*H65,2)</f>
        <v>0</v>
      </c>
      <c r="J65" s="173">
        <v>2.1</v>
      </c>
      <c r="K65" s="173">
        <f>ROUND(E65*J65,2)</f>
        <v>13632.45</v>
      </c>
      <c r="L65" s="173">
        <v>21</v>
      </c>
      <c r="M65" s="173">
        <f>G65*(1+L65/100)</f>
        <v>0</v>
      </c>
      <c r="N65" s="173">
        <v>0</v>
      </c>
      <c r="O65" s="173">
        <f>ROUND(E65*N65,2)</f>
        <v>0</v>
      </c>
      <c r="P65" s="173">
        <v>0</v>
      </c>
      <c r="Q65" s="174">
        <f>ROUND(E65*P65,2)</f>
        <v>0</v>
      </c>
      <c r="R65" s="155"/>
      <c r="S65" s="155" t="s">
        <v>182</v>
      </c>
      <c r="T65" s="155" t="s">
        <v>183</v>
      </c>
      <c r="U65" s="155">
        <v>0</v>
      </c>
      <c r="V65" s="155">
        <f>ROUND(E65*U65,2)</f>
        <v>0</v>
      </c>
      <c r="W65" s="155"/>
      <c r="X65" s="155" t="s">
        <v>228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229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x14ac:dyDescent="0.2">
      <c r="A66" s="157" t="s">
        <v>177</v>
      </c>
      <c r="B66" s="158" t="s">
        <v>122</v>
      </c>
      <c r="C66" s="175" t="s">
        <v>123</v>
      </c>
      <c r="D66" s="159"/>
      <c r="E66" s="160"/>
      <c r="F66" s="161"/>
      <c r="G66" s="161">
        <f>SUMIF(AG67:AG67,"&lt;&gt;NOR",G67:G67)</f>
        <v>0</v>
      </c>
      <c r="H66" s="161"/>
      <c r="I66" s="161">
        <f>SUM(I67:I67)</f>
        <v>0</v>
      </c>
      <c r="J66" s="161"/>
      <c r="K66" s="161">
        <f>SUM(K67:K67)</f>
        <v>62400</v>
      </c>
      <c r="L66" s="161"/>
      <c r="M66" s="161">
        <f>SUM(M67:M67)</f>
        <v>0</v>
      </c>
      <c r="N66" s="161"/>
      <c r="O66" s="161">
        <f>SUM(O67:O67)</f>
        <v>0.78</v>
      </c>
      <c r="P66" s="161"/>
      <c r="Q66" s="162">
        <f>SUM(Q67:Q67)</f>
        <v>0</v>
      </c>
      <c r="R66" s="156"/>
      <c r="S66" s="156"/>
      <c r="T66" s="156"/>
      <c r="U66" s="156"/>
      <c r="V66" s="156">
        <f>SUM(V67:V67)</f>
        <v>0</v>
      </c>
      <c r="W66" s="156"/>
      <c r="X66" s="156"/>
      <c r="AG66" t="s">
        <v>178</v>
      </c>
    </row>
    <row r="67" spans="1:60" ht="22.5" outlineLevel="1" x14ac:dyDescent="0.2">
      <c r="A67" s="169">
        <v>45</v>
      </c>
      <c r="B67" s="170" t="s">
        <v>458</v>
      </c>
      <c r="C67" s="176" t="s">
        <v>459</v>
      </c>
      <c r="D67" s="171" t="s">
        <v>215</v>
      </c>
      <c r="E67" s="172">
        <v>24</v>
      </c>
      <c r="F67" s="173"/>
      <c r="G67" s="173">
        <f>ROUND(E67*F67,2)</f>
        <v>0</v>
      </c>
      <c r="H67" s="173">
        <v>0</v>
      </c>
      <c r="I67" s="173">
        <f>ROUND(E67*H67,2)</f>
        <v>0</v>
      </c>
      <c r="J67" s="173">
        <v>2600</v>
      </c>
      <c r="K67" s="173">
        <f>ROUND(E67*J67,2)</f>
        <v>62400</v>
      </c>
      <c r="L67" s="173">
        <v>21</v>
      </c>
      <c r="M67" s="173">
        <f>G67*(1+L67/100)</f>
        <v>0</v>
      </c>
      <c r="N67" s="173">
        <v>3.2300000000000002E-2</v>
      </c>
      <c r="O67" s="173">
        <f>ROUND(E67*N67,2)</f>
        <v>0.78</v>
      </c>
      <c r="P67" s="173">
        <v>0</v>
      </c>
      <c r="Q67" s="174">
        <f>ROUND(E67*P67,2)</f>
        <v>0</v>
      </c>
      <c r="R67" s="155"/>
      <c r="S67" s="155" t="s">
        <v>201</v>
      </c>
      <c r="T67" s="155" t="s">
        <v>206</v>
      </c>
      <c r="U67" s="155">
        <v>0</v>
      </c>
      <c r="V67" s="155">
        <f>ROUND(E67*U67,2)</f>
        <v>0</v>
      </c>
      <c r="W67" s="155"/>
      <c r="X67" s="155" t="s">
        <v>184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185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x14ac:dyDescent="0.2">
      <c r="A68" s="157" t="s">
        <v>177</v>
      </c>
      <c r="B68" s="158" t="s">
        <v>126</v>
      </c>
      <c r="C68" s="175" t="s">
        <v>127</v>
      </c>
      <c r="D68" s="159"/>
      <c r="E68" s="160"/>
      <c r="F68" s="161"/>
      <c r="G68" s="161">
        <f>SUMIF(AG69:AG69,"&lt;&gt;NOR",G69:G69)</f>
        <v>0</v>
      </c>
      <c r="H68" s="161"/>
      <c r="I68" s="161">
        <f>SUM(I69:I69)</f>
        <v>621.78</v>
      </c>
      <c r="J68" s="161"/>
      <c r="K68" s="161">
        <f>SUM(K69:K69)</f>
        <v>241.1</v>
      </c>
      <c r="L68" s="161"/>
      <c r="M68" s="161">
        <f>SUM(M69:M69)</f>
        <v>0</v>
      </c>
      <c r="N68" s="161"/>
      <c r="O68" s="161">
        <f>SUM(O69:O69)</f>
        <v>0.02</v>
      </c>
      <c r="P68" s="161"/>
      <c r="Q68" s="162">
        <f>SUM(Q69:Q69)</f>
        <v>0</v>
      </c>
      <c r="R68" s="156"/>
      <c r="S68" s="156"/>
      <c r="T68" s="156"/>
      <c r="U68" s="156"/>
      <c r="V68" s="156">
        <f>SUM(V69:V69)</f>
        <v>0.49</v>
      </c>
      <c r="W68" s="156"/>
      <c r="X68" s="156"/>
      <c r="AG68" t="s">
        <v>178</v>
      </c>
    </row>
    <row r="69" spans="1:60" ht="22.5" outlineLevel="1" x14ac:dyDescent="0.2">
      <c r="A69" s="169">
        <v>46</v>
      </c>
      <c r="B69" s="170" t="s">
        <v>460</v>
      </c>
      <c r="C69" s="176" t="s">
        <v>461</v>
      </c>
      <c r="D69" s="171" t="s">
        <v>215</v>
      </c>
      <c r="E69" s="172">
        <v>1.95</v>
      </c>
      <c r="F69" s="173"/>
      <c r="G69" s="173">
        <f>ROUND(E69*F69,2)</f>
        <v>0</v>
      </c>
      <c r="H69" s="173">
        <v>318.86</v>
      </c>
      <c r="I69" s="173">
        <f>ROUND(E69*H69,2)</f>
        <v>621.78</v>
      </c>
      <c r="J69" s="173">
        <v>123.64</v>
      </c>
      <c r="K69" s="173">
        <f>ROUND(E69*J69,2)</f>
        <v>241.1</v>
      </c>
      <c r="L69" s="173">
        <v>21</v>
      </c>
      <c r="M69" s="173">
        <f>G69*(1+L69/100)</f>
        <v>0</v>
      </c>
      <c r="N69" s="173">
        <v>1.0460000000000001E-2</v>
      </c>
      <c r="O69" s="173">
        <f>ROUND(E69*N69,2)</f>
        <v>0.02</v>
      </c>
      <c r="P69" s="173">
        <v>0</v>
      </c>
      <c r="Q69" s="174">
        <f>ROUND(E69*P69,2)</f>
        <v>0</v>
      </c>
      <c r="R69" s="155"/>
      <c r="S69" s="155" t="s">
        <v>182</v>
      </c>
      <c r="T69" s="155" t="s">
        <v>183</v>
      </c>
      <c r="U69" s="155">
        <v>0.25</v>
      </c>
      <c r="V69" s="155">
        <f>ROUND(E69*U69,2)</f>
        <v>0.49</v>
      </c>
      <c r="W69" s="155"/>
      <c r="X69" s="155" t="s">
        <v>184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185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x14ac:dyDescent="0.2">
      <c r="A70" s="157" t="s">
        <v>177</v>
      </c>
      <c r="B70" s="158" t="s">
        <v>128</v>
      </c>
      <c r="C70" s="175" t="s">
        <v>129</v>
      </c>
      <c r="D70" s="159"/>
      <c r="E70" s="160"/>
      <c r="F70" s="161"/>
      <c r="G70" s="161">
        <f>SUMIF(AG71:AG73,"&lt;&gt;NOR",G71:G73)</f>
        <v>0</v>
      </c>
      <c r="H70" s="161"/>
      <c r="I70" s="161">
        <f>SUM(I71:I73)</f>
        <v>24249.599999999999</v>
      </c>
      <c r="J70" s="161"/>
      <c r="K70" s="161">
        <f>SUM(K71:K73)</f>
        <v>83076.84</v>
      </c>
      <c r="L70" s="161"/>
      <c r="M70" s="161">
        <f>SUM(M71:M73)</f>
        <v>0</v>
      </c>
      <c r="N70" s="161"/>
      <c r="O70" s="161">
        <f>SUM(O71:O73)</f>
        <v>0.64</v>
      </c>
      <c r="P70" s="161"/>
      <c r="Q70" s="162">
        <f>SUM(Q71:Q73)</f>
        <v>0</v>
      </c>
      <c r="R70" s="156"/>
      <c r="S70" s="156"/>
      <c r="T70" s="156"/>
      <c r="U70" s="156"/>
      <c r="V70" s="156">
        <f>SUM(V71:V73)</f>
        <v>146.53</v>
      </c>
      <c r="W70" s="156"/>
      <c r="X70" s="156"/>
      <c r="AG70" t="s">
        <v>178</v>
      </c>
    </row>
    <row r="71" spans="1:60" outlineLevel="1" x14ac:dyDescent="0.2">
      <c r="A71" s="169">
        <v>47</v>
      </c>
      <c r="B71" s="170" t="s">
        <v>462</v>
      </c>
      <c r="C71" s="176" t="s">
        <v>463</v>
      </c>
      <c r="D71" s="171" t="s">
        <v>205</v>
      </c>
      <c r="E71" s="172">
        <v>96</v>
      </c>
      <c r="F71" s="173"/>
      <c r="G71" s="173">
        <f>ROUND(E71*F71,2)</f>
        <v>0</v>
      </c>
      <c r="H71" s="173">
        <v>252.6</v>
      </c>
      <c r="I71" s="173">
        <f>ROUND(E71*H71,2)</f>
        <v>24249.599999999999</v>
      </c>
      <c r="J71" s="173">
        <v>554.4</v>
      </c>
      <c r="K71" s="173">
        <f>ROUND(E71*J71,2)</f>
        <v>53222.400000000001</v>
      </c>
      <c r="L71" s="173">
        <v>21</v>
      </c>
      <c r="M71" s="173">
        <f>G71*(1+L71/100)</f>
        <v>0</v>
      </c>
      <c r="N71" s="173">
        <v>4.9199999999999999E-3</v>
      </c>
      <c r="O71" s="173">
        <f>ROUND(E71*N71,2)</f>
        <v>0.47</v>
      </c>
      <c r="P71" s="173">
        <v>0</v>
      </c>
      <c r="Q71" s="174">
        <f>ROUND(E71*P71,2)</f>
        <v>0</v>
      </c>
      <c r="R71" s="155"/>
      <c r="S71" s="155" t="s">
        <v>182</v>
      </c>
      <c r="T71" s="155" t="s">
        <v>183</v>
      </c>
      <c r="U71" s="155">
        <v>1.1455299999999999</v>
      </c>
      <c r="V71" s="155">
        <f>ROUND(E71*U71,2)</f>
        <v>109.97</v>
      </c>
      <c r="W71" s="155"/>
      <c r="X71" s="155" t="s">
        <v>184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185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69">
        <v>48</v>
      </c>
      <c r="B72" s="170" t="s">
        <v>464</v>
      </c>
      <c r="C72" s="176" t="s">
        <v>465</v>
      </c>
      <c r="D72" s="171" t="s">
        <v>205</v>
      </c>
      <c r="E72" s="172">
        <v>30</v>
      </c>
      <c r="F72" s="173"/>
      <c r="G72" s="173">
        <f>ROUND(E72*F72,2)</f>
        <v>0</v>
      </c>
      <c r="H72" s="173">
        <v>0</v>
      </c>
      <c r="I72" s="173">
        <f>ROUND(E72*H72,2)</f>
        <v>0</v>
      </c>
      <c r="J72" s="173">
        <v>925</v>
      </c>
      <c r="K72" s="173">
        <f>ROUND(E72*J72,2)</f>
        <v>27750</v>
      </c>
      <c r="L72" s="173">
        <v>21</v>
      </c>
      <c r="M72" s="173">
        <f>G72*(1+L72/100)</f>
        <v>0</v>
      </c>
      <c r="N72" s="173">
        <v>5.8199999999999997E-3</v>
      </c>
      <c r="O72" s="173">
        <f>ROUND(E72*N72,2)</f>
        <v>0.17</v>
      </c>
      <c r="P72" s="173">
        <v>0</v>
      </c>
      <c r="Q72" s="174">
        <f>ROUND(E72*P72,2)</f>
        <v>0</v>
      </c>
      <c r="R72" s="155"/>
      <c r="S72" s="155" t="s">
        <v>201</v>
      </c>
      <c r="T72" s="155" t="s">
        <v>328</v>
      </c>
      <c r="U72" s="155">
        <v>1.21855</v>
      </c>
      <c r="V72" s="155">
        <f>ROUND(E72*U72,2)</f>
        <v>36.56</v>
      </c>
      <c r="W72" s="155"/>
      <c r="X72" s="155" t="s">
        <v>184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185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69">
        <v>49</v>
      </c>
      <c r="B73" s="170" t="s">
        <v>466</v>
      </c>
      <c r="C73" s="176" t="s">
        <v>467</v>
      </c>
      <c r="D73" s="171" t="s">
        <v>0</v>
      </c>
      <c r="E73" s="172">
        <v>1052.22</v>
      </c>
      <c r="F73" s="173"/>
      <c r="G73" s="173">
        <f>ROUND(E73*F73,2)</f>
        <v>0</v>
      </c>
      <c r="H73" s="173">
        <v>0</v>
      </c>
      <c r="I73" s="173">
        <f>ROUND(E73*H73,2)</f>
        <v>0</v>
      </c>
      <c r="J73" s="173">
        <v>2</v>
      </c>
      <c r="K73" s="173">
        <f>ROUND(E73*J73,2)</f>
        <v>2104.44</v>
      </c>
      <c r="L73" s="173">
        <v>21</v>
      </c>
      <c r="M73" s="173">
        <f>G73*(1+L73/100)</f>
        <v>0</v>
      </c>
      <c r="N73" s="173">
        <v>0</v>
      </c>
      <c r="O73" s="173">
        <f>ROUND(E73*N73,2)</f>
        <v>0</v>
      </c>
      <c r="P73" s="173">
        <v>0</v>
      </c>
      <c r="Q73" s="174">
        <f>ROUND(E73*P73,2)</f>
        <v>0</v>
      </c>
      <c r="R73" s="155"/>
      <c r="S73" s="155" t="s">
        <v>182</v>
      </c>
      <c r="T73" s="155" t="s">
        <v>183</v>
      </c>
      <c r="U73" s="155">
        <v>0</v>
      </c>
      <c r="V73" s="155">
        <f>ROUND(E73*U73,2)</f>
        <v>0</v>
      </c>
      <c r="W73" s="155"/>
      <c r="X73" s="155" t="s">
        <v>228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229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x14ac:dyDescent="0.2">
      <c r="A74" s="157" t="s">
        <v>177</v>
      </c>
      <c r="B74" s="158" t="s">
        <v>136</v>
      </c>
      <c r="C74" s="175" t="s">
        <v>137</v>
      </c>
      <c r="D74" s="159"/>
      <c r="E74" s="160"/>
      <c r="F74" s="161"/>
      <c r="G74" s="161">
        <f>SUMIF(AG75:AG76,"&lt;&gt;NOR",G75:G76)</f>
        <v>0</v>
      </c>
      <c r="H74" s="161"/>
      <c r="I74" s="161">
        <f>SUM(I75:I76)</f>
        <v>165.92</v>
      </c>
      <c r="J74" s="161"/>
      <c r="K74" s="161">
        <f>SUM(K75:K76)</f>
        <v>1386.81</v>
      </c>
      <c r="L74" s="161"/>
      <c r="M74" s="161">
        <f>SUM(M75:M76)</f>
        <v>0</v>
      </c>
      <c r="N74" s="161"/>
      <c r="O74" s="161">
        <f>SUM(O75:O76)</f>
        <v>0</v>
      </c>
      <c r="P74" s="161"/>
      <c r="Q74" s="162">
        <f>SUM(Q75:Q76)</f>
        <v>0</v>
      </c>
      <c r="R74" s="156"/>
      <c r="S74" s="156"/>
      <c r="T74" s="156"/>
      <c r="U74" s="156"/>
      <c r="V74" s="156">
        <f>SUM(V75:V76)</f>
        <v>2.81</v>
      </c>
      <c r="W74" s="156"/>
      <c r="X74" s="156"/>
      <c r="AG74" t="s">
        <v>178</v>
      </c>
    </row>
    <row r="75" spans="1:60" outlineLevel="1" x14ac:dyDescent="0.2">
      <c r="A75" s="169">
        <v>50</v>
      </c>
      <c r="B75" s="170" t="s">
        <v>468</v>
      </c>
      <c r="C75" s="176" t="s">
        <v>469</v>
      </c>
      <c r="D75" s="171" t="s">
        <v>215</v>
      </c>
      <c r="E75" s="172">
        <v>20.87</v>
      </c>
      <c r="F75" s="173"/>
      <c r="G75" s="173">
        <f>ROUND(E75*F75,2)</f>
        <v>0</v>
      </c>
      <c r="H75" s="173">
        <v>4.16</v>
      </c>
      <c r="I75" s="173">
        <f>ROUND(E75*H75,2)</f>
        <v>86.82</v>
      </c>
      <c r="J75" s="173">
        <v>16.04</v>
      </c>
      <c r="K75" s="173">
        <f>ROUND(E75*J75,2)</f>
        <v>334.75</v>
      </c>
      <c r="L75" s="173">
        <v>21</v>
      </c>
      <c r="M75" s="173">
        <f>G75*(1+L75/100)</f>
        <v>0</v>
      </c>
      <c r="N75" s="173">
        <v>6.9999999999999994E-5</v>
      </c>
      <c r="O75" s="173">
        <f>ROUND(E75*N75,2)</f>
        <v>0</v>
      </c>
      <c r="P75" s="173">
        <v>0</v>
      </c>
      <c r="Q75" s="174">
        <f>ROUND(E75*P75,2)</f>
        <v>0</v>
      </c>
      <c r="R75" s="155"/>
      <c r="S75" s="155" t="s">
        <v>182</v>
      </c>
      <c r="T75" s="155" t="s">
        <v>183</v>
      </c>
      <c r="U75" s="155">
        <v>3.2480000000000002E-2</v>
      </c>
      <c r="V75" s="155">
        <f>ROUND(E75*U75,2)</f>
        <v>0.68</v>
      </c>
      <c r="W75" s="155"/>
      <c r="X75" s="155" t="s">
        <v>184</v>
      </c>
      <c r="Y75" s="152"/>
      <c r="Z75" s="152"/>
      <c r="AA75" s="152"/>
      <c r="AB75" s="152"/>
      <c r="AC75" s="152"/>
      <c r="AD75" s="152"/>
      <c r="AE75" s="152"/>
      <c r="AF75" s="152"/>
      <c r="AG75" s="152" t="s">
        <v>185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63">
        <v>51</v>
      </c>
      <c r="B76" s="164" t="s">
        <v>470</v>
      </c>
      <c r="C76" s="177" t="s">
        <v>471</v>
      </c>
      <c r="D76" s="165" t="s">
        <v>215</v>
      </c>
      <c r="E76" s="166">
        <v>20.87</v>
      </c>
      <c r="F76" s="167"/>
      <c r="G76" s="167">
        <f>ROUND(E76*F76,2)</f>
        <v>0</v>
      </c>
      <c r="H76" s="167">
        <v>3.79</v>
      </c>
      <c r="I76" s="167">
        <f>ROUND(E76*H76,2)</f>
        <v>79.099999999999994</v>
      </c>
      <c r="J76" s="167">
        <v>50.41</v>
      </c>
      <c r="K76" s="167">
        <f>ROUND(E76*J76,2)</f>
        <v>1052.06</v>
      </c>
      <c r="L76" s="167">
        <v>21</v>
      </c>
      <c r="M76" s="167">
        <f>G76*(1+L76/100)</f>
        <v>0</v>
      </c>
      <c r="N76" s="167">
        <v>1.3999999999999999E-4</v>
      </c>
      <c r="O76" s="167">
        <f>ROUND(E76*N76,2)</f>
        <v>0</v>
      </c>
      <c r="P76" s="167">
        <v>0</v>
      </c>
      <c r="Q76" s="168">
        <f>ROUND(E76*P76,2)</f>
        <v>0</v>
      </c>
      <c r="R76" s="155"/>
      <c r="S76" s="155" t="s">
        <v>182</v>
      </c>
      <c r="T76" s="155" t="s">
        <v>183</v>
      </c>
      <c r="U76" s="155">
        <v>0.10191</v>
      </c>
      <c r="V76" s="155">
        <f>ROUND(E76*U76,2)</f>
        <v>2.13</v>
      </c>
      <c r="W76" s="155"/>
      <c r="X76" s="155" t="s">
        <v>184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185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x14ac:dyDescent="0.2">
      <c r="A77" s="3"/>
      <c r="B77" s="4"/>
      <c r="C77" s="178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v>15</v>
      </c>
      <c r="AF77">
        <v>21</v>
      </c>
      <c r="AG77" t="s">
        <v>164</v>
      </c>
    </row>
    <row r="78" spans="1:60" x14ac:dyDescent="0.2">
      <c r="C78" s="179"/>
      <c r="D78" s="10"/>
      <c r="AG78" t="s">
        <v>232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25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66</v>
      </c>
      <c r="C4" s="240" t="s">
        <v>67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124</v>
      </c>
      <c r="C8" s="175" t="s">
        <v>125</v>
      </c>
      <c r="D8" s="159"/>
      <c r="E8" s="160"/>
      <c r="F8" s="161"/>
      <c r="G8" s="161">
        <f>SUMIF(AG9:AG9,"&lt;&gt;NOR",G9:G9)</f>
        <v>0</v>
      </c>
      <c r="H8" s="161"/>
      <c r="I8" s="161">
        <f>SUM(I9:I9)</f>
        <v>7270.42</v>
      </c>
      <c r="J8" s="161"/>
      <c r="K8" s="161">
        <f>SUM(K9:K9)</f>
        <v>625296.57999999996</v>
      </c>
      <c r="L8" s="161"/>
      <c r="M8" s="161">
        <f>SUM(M9:M9)</f>
        <v>0</v>
      </c>
      <c r="N8" s="161"/>
      <c r="O8" s="161">
        <f>SUM(O9:O9)</f>
        <v>0</v>
      </c>
      <c r="P8" s="161"/>
      <c r="Q8" s="162">
        <f>SUM(Q9:Q9)</f>
        <v>0</v>
      </c>
      <c r="R8" s="156"/>
      <c r="S8" s="156"/>
      <c r="T8" s="156"/>
      <c r="U8" s="156"/>
      <c r="V8" s="156">
        <f>SUM(V9:V9)</f>
        <v>5.38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472</v>
      </c>
      <c r="C9" s="176" t="s">
        <v>473</v>
      </c>
      <c r="D9" s="171" t="s">
        <v>210</v>
      </c>
      <c r="E9" s="172">
        <v>1</v>
      </c>
      <c r="F9" s="173"/>
      <c r="G9" s="173">
        <f>ROUND(E9*F9,2)</f>
        <v>0</v>
      </c>
      <c r="H9" s="173">
        <v>7270.42</v>
      </c>
      <c r="I9" s="173">
        <f>ROUND(E9*H9,2)</f>
        <v>7270.42</v>
      </c>
      <c r="J9" s="173">
        <v>625296.57999999996</v>
      </c>
      <c r="K9" s="173">
        <f>ROUND(E9*J9,2)</f>
        <v>625296.57999999996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4">
        <f>ROUND(E9*P9,2)</f>
        <v>0</v>
      </c>
      <c r="R9" s="155"/>
      <c r="S9" s="155" t="s">
        <v>201</v>
      </c>
      <c r="T9" s="155" t="s">
        <v>206</v>
      </c>
      <c r="U9" s="155">
        <v>5.383</v>
      </c>
      <c r="V9" s="155">
        <f>ROUND(E9*U9,2)</f>
        <v>5.38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57" t="s">
        <v>177</v>
      </c>
      <c r="B10" s="158" t="s">
        <v>130</v>
      </c>
      <c r="C10" s="175" t="s">
        <v>131</v>
      </c>
      <c r="D10" s="159"/>
      <c r="E10" s="160"/>
      <c r="F10" s="161"/>
      <c r="G10" s="161">
        <f>SUMIF(AG11:AG11,"&lt;&gt;NOR",G11:G11)</f>
        <v>0</v>
      </c>
      <c r="H10" s="161"/>
      <c r="I10" s="161">
        <f>SUM(I11:I11)</f>
        <v>0</v>
      </c>
      <c r="J10" s="161"/>
      <c r="K10" s="161">
        <f>SUM(K11:K11)</f>
        <v>560383</v>
      </c>
      <c r="L10" s="161"/>
      <c r="M10" s="161">
        <f>SUM(M11:M11)</f>
        <v>0</v>
      </c>
      <c r="N10" s="161"/>
      <c r="O10" s="161">
        <f>SUM(O11:O11)</f>
        <v>0</v>
      </c>
      <c r="P10" s="161"/>
      <c r="Q10" s="162">
        <f>SUM(Q11:Q11)</f>
        <v>0</v>
      </c>
      <c r="R10" s="156"/>
      <c r="S10" s="156"/>
      <c r="T10" s="156"/>
      <c r="U10" s="156"/>
      <c r="V10" s="156">
        <f>SUM(V11:V11)</f>
        <v>1</v>
      </c>
      <c r="W10" s="156"/>
      <c r="X10" s="156"/>
      <c r="AG10" t="s">
        <v>178</v>
      </c>
    </row>
    <row r="11" spans="1:60" outlineLevel="1" x14ac:dyDescent="0.2">
      <c r="A11" s="169">
        <v>2</v>
      </c>
      <c r="B11" s="170" t="s">
        <v>474</v>
      </c>
      <c r="C11" s="176" t="s">
        <v>475</v>
      </c>
      <c r="D11" s="171" t="s">
        <v>210</v>
      </c>
      <c r="E11" s="172">
        <v>1</v>
      </c>
      <c r="F11" s="173"/>
      <c r="G11" s="173">
        <f>ROUND(E11*F11,2)</f>
        <v>0</v>
      </c>
      <c r="H11" s="173">
        <v>0</v>
      </c>
      <c r="I11" s="173">
        <f>ROUND(E11*H11,2)</f>
        <v>0</v>
      </c>
      <c r="J11" s="173">
        <v>560383</v>
      </c>
      <c r="K11" s="173">
        <f>ROUND(E11*J11,2)</f>
        <v>560383</v>
      </c>
      <c r="L11" s="173">
        <v>21</v>
      </c>
      <c r="M11" s="173">
        <f>G11*(1+L11/100)</f>
        <v>0</v>
      </c>
      <c r="N11" s="173">
        <v>0</v>
      </c>
      <c r="O11" s="173">
        <f>ROUND(E11*N11,2)</f>
        <v>0</v>
      </c>
      <c r="P11" s="173">
        <v>0</v>
      </c>
      <c r="Q11" s="174">
        <f>ROUND(E11*P11,2)</f>
        <v>0</v>
      </c>
      <c r="R11" s="155"/>
      <c r="S11" s="155" t="s">
        <v>201</v>
      </c>
      <c r="T11" s="155" t="s">
        <v>206</v>
      </c>
      <c r="U11" s="155">
        <v>1</v>
      </c>
      <c r="V11" s="155">
        <f>ROUND(E11*U11,2)</f>
        <v>1</v>
      </c>
      <c r="W11" s="155"/>
      <c r="X11" s="155" t="s">
        <v>184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">
      <c r="A12" s="157" t="s">
        <v>177</v>
      </c>
      <c r="B12" s="158" t="s">
        <v>132</v>
      </c>
      <c r="C12" s="175" t="s">
        <v>133</v>
      </c>
      <c r="D12" s="159"/>
      <c r="E12" s="160"/>
      <c r="F12" s="161"/>
      <c r="G12" s="161">
        <f>SUMIF(AG13:AG13,"&lt;&gt;NOR",G13:G13)</f>
        <v>0</v>
      </c>
      <c r="H12" s="161"/>
      <c r="I12" s="161">
        <f>SUM(I13:I13)</f>
        <v>0</v>
      </c>
      <c r="J12" s="161"/>
      <c r="K12" s="161">
        <f>SUM(K13:K13)</f>
        <v>1742987</v>
      </c>
      <c r="L12" s="161"/>
      <c r="M12" s="161">
        <f>SUM(M13:M13)</f>
        <v>0</v>
      </c>
      <c r="N12" s="161"/>
      <c r="O12" s="161">
        <f>SUM(O13:O13)</f>
        <v>0</v>
      </c>
      <c r="P12" s="161"/>
      <c r="Q12" s="162">
        <f>SUM(Q13:Q13)</f>
        <v>0</v>
      </c>
      <c r="R12" s="156"/>
      <c r="S12" s="156"/>
      <c r="T12" s="156"/>
      <c r="U12" s="156"/>
      <c r="V12" s="156">
        <f>SUM(V13:V13)</f>
        <v>1</v>
      </c>
      <c r="W12" s="156"/>
      <c r="X12" s="156"/>
      <c r="AG12" t="s">
        <v>178</v>
      </c>
    </row>
    <row r="13" spans="1:60" outlineLevel="1" x14ac:dyDescent="0.2">
      <c r="A13" s="169">
        <v>3</v>
      </c>
      <c r="B13" s="170" t="s">
        <v>476</v>
      </c>
      <c r="C13" s="176" t="s">
        <v>477</v>
      </c>
      <c r="D13" s="171" t="s">
        <v>210</v>
      </c>
      <c r="E13" s="172">
        <v>1</v>
      </c>
      <c r="F13" s="173"/>
      <c r="G13" s="173">
        <f>ROUND(E13*F13,2)</f>
        <v>0</v>
      </c>
      <c r="H13" s="173">
        <v>0</v>
      </c>
      <c r="I13" s="173">
        <f>ROUND(E13*H13,2)</f>
        <v>0</v>
      </c>
      <c r="J13" s="173">
        <v>1742987</v>
      </c>
      <c r="K13" s="173">
        <f>ROUND(E13*J13,2)</f>
        <v>1742987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4">
        <f>ROUND(E13*P13,2)</f>
        <v>0</v>
      </c>
      <c r="R13" s="155"/>
      <c r="S13" s="155" t="s">
        <v>201</v>
      </c>
      <c r="T13" s="155" t="s">
        <v>206</v>
      </c>
      <c r="U13" s="155">
        <v>1</v>
      </c>
      <c r="V13" s="155">
        <f>ROUND(E13*U13,2)</f>
        <v>1</v>
      </c>
      <c r="W13" s="155"/>
      <c r="X13" s="155" t="s">
        <v>184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185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57" t="s">
        <v>177</v>
      </c>
      <c r="B14" s="158" t="s">
        <v>134</v>
      </c>
      <c r="C14" s="175" t="s">
        <v>135</v>
      </c>
      <c r="D14" s="159"/>
      <c r="E14" s="160"/>
      <c r="F14" s="161"/>
      <c r="G14" s="161">
        <f>SUMIF(AG15:AG15,"&lt;&gt;NOR",G15:G15)</f>
        <v>0</v>
      </c>
      <c r="H14" s="161"/>
      <c r="I14" s="161">
        <f>SUM(I15:I15)</f>
        <v>0</v>
      </c>
      <c r="J14" s="161"/>
      <c r="K14" s="161">
        <f>SUM(K15:K15)</f>
        <v>143420</v>
      </c>
      <c r="L14" s="161"/>
      <c r="M14" s="161">
        <f>SUM(M15:M15)</f>
        <v>0</v>
      </c>
      <c r="N14" s="161"/>
      <c r="O14" s="161">
        <f>SUM(O15:O15)</f>
        <v>0</v>
      </c>
      <c r="P14" s="161"/>
      <c r="Q14" s="162">
        <f>SUM(Q15:Q15)</f>
        <v>0</v>
      </c>
      <c r="R14" s="156"/>
      <c r="S14" s="156"/>
      <c r="T14" s="156"/>
      <c r="U14" s="156"/>
      <c r="V14" s="156">
        <f>SUM(V15:V15)</f>
        <v>1</v>
      </c>
      <c r="W14" s="156"/>
      <c r="X14" s="156"/>
      <c r="AG14" t="s">
        <v>178</v>
      </c>
    </row>
    <row r="15" spans="1:60" outlineLevel="1" x14ac:dyDescent="0.2">
      <c r="A15" s="169">
        <v>4</v>
      </c>
      <c r="B15" s="170" t="s">
        <v>478</v>
      </c>
      <c r="C15" s="176" t="s">
        <v>479</v>
      </c>
      <c r="D15" s="171" t="s">
        <v>210</v>
      </c>
      <c r="E15" s="172">
        <v>1</v>
      </c>
      <c r="F15" s="173"/>
      <c r="G15" s="173">
        <f>ROUND(E15*F15,2)</f>
        <v>0</v>
      </c>
      <c r="H15" s="173">
        <v>0</v>
      </c>
      <c r="I15" s="173">
        <f>ROUND(E15*H15,2)</f>
        <v>0</v>
      </c>
      <c r="J15" s="173">
        <v>143420</v>
      </c>
      <c r="K15" s="173">
        <f>ROUND(E15*J15,2)</f>
        <v>143420</v>
      </c>
      <c r="L15" s="173">
        <v>21</v>
      </c>
      <c r="M15" s="173">
        <f>G15*(1+L15/100)</f>
        <v>0</v>
      </c>
      <c r="N15" s="173">
        <v>0</v>
      </c>
      <c r="O15" s="173">
        <f>ROUND(E15*N15,2)</f>
        <v>0</v>
      </c>
      <c r="P15" s="173">
        <v>0</v>
      </c>
      <c r="Q15" s="174">
        <f>ROUND(E15*P15,2)</f>
        <v>0</v>
      </c>
      <c r="R15" s="155"/>
      <c r="S15" s="155" t="s">
        <v>201</v>
      </c>
      <c r="T15" s="155" t="s">
        <v>206</v>
      </c>
      <c r="U15" s="155">
        <v>1</v>
      </c>
      <c r="V15" s="155">
        <f>ROUND(E15*U15,2)</f>
        <v>1</v>
      </c>
      <c r="W15" s="155"/>
      <c r="X15" s="155" t="s">
        <v>184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185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">
      <c r="A16" s="157" t="s">
        <v>177</v>
      </c>
      <c r="B16" s="158" t="s">
        <v>138</v>
      </c>
      <c r="C16" s="175" t="s">
        <v>139</v>
      </c>
      <c r="D16" s="159"/>
      <c r="E16" s="160"/>
      <c r="F16" s="161"/>
      <c r="G16" s="161">
        <f>SUMIF(AG17:AG17,"&lt;&gt;NOR",G17:G17)</f>
        <v>0</v>
      </c>
      <c r="H16" s="161"/>
      <c r="I16" s="161">
        <f>SUM(I17:I17)</f>
        <v>0</v>
      </c>
      <c r="J16" s="161"/>
      <c r="K16" s="161">
        <f>SUM(K17:K17)</f>
        <v>17504</v>
      </c>
      <c r="L16" s="161"/>
      <c r="M16" s="161">
        <f>SUM(M17:M17)</f>
        <v>0</v>
      </c>
      <c r="N16" s="161"/>
      <c r="O16" s="161">
        <f>SUM(O17:O17)</f>
        <v>0</v>
      </c>
      <c r="P16" s="161"/>
      <c r="Q16" s="162">
        <f>SUM(Q17:Q17)</f>
        <v>0</v>
      </c>
      <c r="R16" s="156"/>
      <c r="S16" s="156"/>
      <c r="T16" s="156"/>
      <c r="U16" s="156"/>
      <c r="V16" s="156">
        <f>SUM(V17:V17)</f>
        <v>1</v>
      </c>
      <c r="W16" s="156"/>
      <c r="X16" s="156"/>
      <c r="AG16" t="s">
        <v>178</v>
      </c>
    </row>
    <row r="17" spans="1:60" ht="22.5" outlineLevel="1" x14ac:dyDescent="0.2">
      <c r="A17" s="169">
        <v>5</v>
      </c>
      <c r="B17" s="170" t="s">
        <v>480</v>
      </c>
      <c r="C17" s="176" t="s">
        <v>481</v>
      </c>
      <c r="D17" s="171" t="s">
        <v>210</v>
      </c>
      <c r="E17" s="172">
        <v>1</v>
      </c>
      <c r="F17" s="173"/>
      <c r="G17" s="173">
        <f>ROUND(E17*F17,2)</f>
        <v>0</v>
      </c>
      <c r="H17" s="173">
        <v>0</v>
      </c>
      <c r="I17" s="173">
        <f>ROUND(E17*H17,2)</f>
        <v>0</v>
      </c>
      <c r="J17" s="173">
        <v>17504</v>
      </c>
      <c r="K17" s="173">
        <f>ROUND(E17*J17,2)</f>
        <v>17504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4">
        <f>ROUND(E17*P17,2)</f>
        <v>0</v>
      </c>
      <c r="R17" s="155"/>
      <c r="S17" s="155" t="s">
        <v>201</v>
      </c>
      <c r="T17" s="155" t="s">
        <v>206</v>
      </c>
      <c r="U17" s="155">
        <v>1</v>
      </c>
      <c r="V17" s="155">
        <f>ROUND(E17*U17,2)</f>
        <v>1</v>
      </c>
      <c r="W17" s="155"/>
      <c r="X17" s="155" t="s">
        <v>184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185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">
      <c r="A18" s="157" t="s">
        <v>177</v>
      </c>
      <c r="B18" s="158" t="s">
        <v>140</v>
      </c>
      <c r="C18" s="175" t="s">
        <v>141</v>
      </c>
      <c r="D18" s="159"/>
      <c r="E18" s="160"/>
      <c r="F18" s="161"/>
      <c r="G18" s="161">
        <f>SUMIF(AG19:AG19,"&lt;&gt;NOR",G19:G19)</f>
        <v>0</v>
      </c>
      <c r="H18" s="161"/>
      <c r="I18" s="161">
        <f>SUM(I19:I19)</f>
        <v>0</v>
      </c>
      <c r="J18" s="161"/>
      <c r="K18" s="161">
        <f>SUM(K19:K19)</f>
        <v>5028</v>
      </c>
      <c r="L18" s="161"/>
      <c r="M18" s="161">
        <f>SUM(M19:M19)</f>
        <v>0</v>
      </c>
      <c r="N18" s="161"/>
      <c r="O18" s="161">
        <f>SUM(O19:O19)</f>
        <v>0</v>
      </c>
      <c r="P18" s="161"/>
      <c r="Q18" s="162">
        <f>SUM(Q19:Q19)</f>
        <v>0</v>
      </c>
      <c r="R18" s="156"/>
      <c r="S18" s="156"/>
      <c r="T18" s="156"/>
      <c r="U18" s="156"/>
      <c r="V18" s="156">
        <f>SUM(V19:V19)</f>
        <v>1</v>
      </c>
      <c r="W18" s="156"/>
      <c r="X18" s="156"/>
      <c r="AG18" t="s">
        <v>178</v>
      </c>
    </row>
    <row r="19" spans="1:60" outlineLevel="1" x14ac:dyDescent="0.2">
      <c r="A19" s="169">
        <v>6</v>
      </c>
      <c r="B19" s="170" t="s">
        <v>482</v>
      </c>
      <c r="C19" s="176" t="s">
        <v>483</v>
      </c>
      <c r="D19" s="171" t="s">
        <v>210</v>
      </c>
      <c r="E19" s="172">
        <v>1</v>
      </c>
      <c r="F19" s="173"/>
      <c r="G19" s="173">
        <f>ROUND(E19*F19,2)</f>
        <v>0</v>
      </c>
      <c r="H19" s="173">
        <v>0</v>
      </c>
      <c r="I19" s="173">
        <f>ROUND(E19*H19,2)</f>
        <v>0</v>
      </c>
      <c r="J19" s="173">
        <v>5028</v>
      </c>
      <c r="K19" s="173">
        <f>ROUND(E19*J19,2)</f>
        <v>5028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4">
        <f>ROUND(E19*P19,2)</f>
        <v>0</v>
      </c>
      <c r="R19" s="155"/>
      <c r="S19" s="155" t="s">
        <v>201</v>
      </c>
      <c r="T19" s="155" t="s">
        <v>206</v>
      </c>
      <c r="U19" s="155">
        <v>1</v>
      </c>
      <c r="V19" s="155">
        <f>ROUND(E19*U19,2)</f>
        <v>1</v>
      </c>
      <c r="W19" s="155"/>
      <c r="X19" s="155" t="s">
        <v>184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185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57" t="s">
        <v>177</v>
      </c>
      <c r="B20" s="158" t="s">
        <v>142</v>
      </c>
      <c r="C20" s="175" t="s">
        <v>143</v>
      </c>
      <c r="D20" s="159"/>
      <c r="E20" s="160"/>
      <c r="F20" s="161"/>
      <c r="G20" s="161">
        <f>SUMIF(AG21:AG21,"&lt;&gt;NOR",G21:G21)</f>
        <v>0</v>
      </c>
      <c r="H20" s="161"/>
      <c r="I20" s="161">
        <f>SUM(I21:I21)</f>
        <v>0</v>
      </c>
      <c r="J20" s="161"/>
      <c r="K20" s="161">
        <f>SUM(K21:K21)</f>
        <v>1278501</v>
      </c>
      <c r="L20" s="161"/>
      <c r="M20" s="161">
        <f>SUM(M21:M21)</f>
        <v>0</v>
      </c>
      <c r="N20" s="161"/>
      <c r="O20" s="161">
        <f>SUM(O21:O21)</f>
        <v>0</v>
      </c>
      <c r="P20" s="161"/>
      <c r="Q20" s="162">
        <f>SUM(Q21:Q21)</f>
        <v>0</v>
      </c>
      <c r="R20" s="156"/>
      <c r="S20" s="156"/>
      <c r="T20" s="156"/>
      <c r="U20" s="156"/>
      <c r="V20" s="156">
        <f>SUM(V21:V21)</f>
        <v>0.08</v>
      </c>
      <c r="W20" s="156"/>
      <c r="X20" s="156"/>
      <c r="AG20" t="s">
        <v>178</v>
      </c>
    </row>
    <row r="21" spans="1:60" outlineLevel="1" x14ac:dyDescent="0.2">
      <c r="A21" s="169">
        <v>7</v>
      </c>
      <c r="B21" s="170" t="s">
        <v>484</v>
      </c>
      <c r="C21" s="176" t="s">
        <v>485</v>
      </c>
      <c r="D21" s="171" t="s">
        <v>210</v>
      </c>
      <c r="E21" s="172">
        <v>1</v>
      </c>
      <c r="F21" s="173"/>
      <c r="G21" s="173">
        <f>ROUND(E21*F21,2)</f>
        <v>0</v>
      </c>
      <c r="H21" s="173">
        <v>0</v>
      </c>
      <c r="I21" s="173">
        <f>ROUND(E21*H21,2)</f>
        <v>0</v>
      </c>
      <c r="J21" s="173">
        <v>1278501</v>
      </c>
      <c r="K21" s="173">
        <f>ROUND(E21*J21,2)</f>
        <v>1278501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4">
        <f>ROUND(E21*P21,2)</f>
        <v>0</v>
      </c>
      <c r="R21" s="155"/>
      <c r="S21" s="155" t="s">
        <v>201</v>
      </c>
      <c r="T21" s="155" t="s">
        <v>206</v>
      </c>
      <c r="U21" s="155">
        <v>7.8E-2</v>
      </c>
      <c r="V21" s="155">
        <f>ROUND(E21*U21,2)</f>
        <v>0.08</v>
      </c>
      <c r="W21" s="155"/>
      <c r="X21" s="155" t="s">
        <v>184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185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57" t="s">
        <v>177</v>
      </c>
      <c r="B22" s="158" t="s">
        <v>146</v>
      </c>
      <c r="C22" s="175" t="s">
        <v>147</v>
      </c>
      <c r="D22" s="159"/>
      <c r="E22" s="160"/>
      <c r="F22" s="161"/>
      <c r="G22" s="161">
        <f>SUMIF(AG23:AG23,"&lt;&gt;NOR",G23:G23)</f>
        <v>0</v>
      </c>
      <c r="H22" s="161"/>
      <c r="I22" s="161">
        <f>SUM(I23:I23)</f>
        <v>0</v>
      </c>
      <c r="J22" s="161"/>
      <c r="K22" s="161">
        <f>SUM(K23:K23)</f>
        <v>1554695</v>
      </c>
      <c r="L22" s="161"/>
      <c r="M22" s="161">
        <f>SUM(M23:M23)</f>
        <v>0</v>
      </c>
      <c r="N22" s="161"/>
      <c r="O22" s="161">
        <f>SUM(O23:O23)</f>
        <v>0</v>
      </c>
      <c r="P22" s="161"/>
      <c r="Q22" s="162">
        <f>SUM(Q23:Q23)</f>
        <v>0</v>
      </c>
      <c r="R22" s="156"/>
      <c r="S22" s="156"/>
      <c r="T22" s="156"/>
      <c r="U22" s="156"/>
      <c r="V22" s="156">
        <f>SUM(V23:V23)</f>
        <v>0</v>
      </c>
      <c r="W22" s="156"/>
      <c r="X22" s="156"/>
      <c r="AG22" t="s">
        <v>178</v>
      </c>
    </row>
    <row r="23" spans="1:60" outlineLevel="1" x14ac:dyDescent="0.2">
      <c r="A23" s="169">
        <v>8</v>
      </c>
      <c r="B23" s="170" t="s">
        <v>486</v>
      </c>
      <c r="C23" s="176" t="s">
        <v>487</v>
      </c>
      <c r="D23" s="171" t="s">
        <v>210</v>
      </c>
      <c r="E23" s="172">
        <v>1</v>
      </c>
      <c r="F23" s="173"/>
      <c r="G23" s="173">
        <f>ROUND(E23*F23,2)</f>
        <v>0</v>
      </c>
      <c r="H23" s="173">
        <v>0</v>
      </c>
      <c r="I23" s="173">
        <f>ROUND(E23*H23,2)</f>
        <v>0</v>
      </c>
      <c r="J23" s="173">
        <v>1554695</v>
      </c>
      <c r="K23" s="173">
        <f>ROUND(E23*J23,2)</f>
        <v>1554695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</v>
      </c>
      <c r="Q23" s="174">
        <f>ROUND(E23*P23,2)</f>
        <v>0</v>
      </c>
      <c r="R23" s="155"/>
      <c r="S23" s="155" t="s">
        <v>201</v>
      </c>
      <c r="T23" s="155" t="s">
        <v>206</v>
      </c>
      <c r="U23" s="155">
        <v>0</v>
      </c>
      <c r="V23" s="155">
        <f>ROUND(E23*U23,2)</f>
        <v>0</v>
      </c>
      <c r="W23" s="155"/>
      <c r="X23" s="155" t="s">
        <v>184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185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x14ac:dyDescent="0.2">
      <c r="A24" s="157" t="s">
        <v>177</v>
      </c>
      <c r="B24" s="158" t="s">
        <v>148</v>
      </c>
      <c r="C24" s="175" t="s">
        <v>149</v>
      </c>
      <c r="D24" s="159"/>
      <c r="E24" s="160"/>
      <c r="F24" s="161"/>
      <c r="G24" s="161">
        <f>SUMIF(AG25:AG25,"&lt;&gt;NOR",G25:G25)</f>
        <v>0</v>
      </c>
      <c r="H24" s="161"/>
      <c r="I24" s="161">
        <f>SUM(I25:I25)</f>
        <v>0</v>
      </c>
      <c r="J24" s="161"/>
      <c r="K24" s="161">
        <f>SUM(K25:K25)</f>
        <v>54918</v>
      </c>
      <c r="L24" s="161"/>
      <c r="M24" s="161">
        <f>SUM(M25:M25)</f>
        <v>0</v>
      </c>
      <c r="N24" s="161"/>
      <c r="O24" s="161">
        <f>SUM(O25:O25)</f>
        <v>0</v>
      </c>
      <c r="P24" s="161"/>
      <c r="Q24" s="162">
        <f>SUM(Q25:Q25)</f>
        <v>0</v>
      </c>
      <c r="R24" s="156"/>
      <c r="S24" s="156"/>
      <c r="T24" s="156"/>
      <c r="U24" s="156"/>
      <c r="V24" s="156">
        <f>SUM(V25:V25)</f>
        <v>0.08</v>
      </c>
      <c r="W24" s="156"/>
      <c r="X24" s="156"/>
      <c r="AG24" t="s">
        <v>178</v>
      </c>
    </row>
    <row r="25" spans="1:60" outlineLevel="1" x14ac:dyDescent="0.2">
      <c r="A25" s="163">
        <v>9</v>
      </c>
      <c r="B25" s="164" t="s">
        <v>488</v>
      </c>
      <c r="C25" s="177" t="s">
        <v>489</v>
      </c>
      <c r="D25" s="165" t="s">
        <v>210</v>
      </c>
      <c r="E25" s="166">
        <v>1</v>
      </c>
      <c r="F25" s="167"/>
      <c r="G25" s="167">
        <f>ROUND(E25*F25,2)</f>
        <v>0</v>
      </c>
      <c r="H25" s="167">
        <v>0</v>
      </c>
      <c r="I25" s="167">
        <f>ROUND(E25*H25,2)</f>
        <v>0</v>
      </c>
      <c r="J25" s="167">
        <v>54918</v>
      </c>
      <c r="K25" s="167">
        <f>ROUND(E25*J25,2)</f>
        <v>54918</v>
      </c>
      <c r="L25" s="167">
        <v>21</v>
      </c>
      <c r="M25" s="167">
        <f>G25*(1+L25/100)</f>
        <v>0</v>
      </c>
      <c r="N25" s="167">
        <v>0</v>
      </c>
      <c r="O25" s="167">
        <f>ROUND(E25*N25,2)</f>
        <v>0</v>
      </c>
      <c r="P25" s="167">
        <v>0</v>
      </c>
      <c r="Q25" s="168">
        <f>ROUND(E25*P25,2)</f>
        <v>0</v>
      </c>
      <c r="R25" s="155"/>
      <c r="S25" s="155" t="s">
        <v>201</v>
      </c>
      <c r="T25" s="155" t="s">
        <v>206</v>
      </c>
      <c r="U25" s="155">
        <v>7.8E-2</v>
      </c>
      <c r="V25" s="155">
        <f>ROUND(E25*U25,2)</f>
        <v>0.08</v>
      </c>
      <c r="W25" s="155"/>
      <c r="X25" s="155" t="s">
        <v>184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185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3"/>
      <c r="B26" s="4"/>
      <c r="C26" s="178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164</v>
      </c>
    </row>
    <row r="27" spans="1:60" x14ac:dyDescent="0.2">
      <c r="C27" s="179"/>
      <c r="D27" s="10"/>
      <c r="AG27" t="s">
        <v>232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5A8AD1-8C43-4658-96CD-E9FEEF650E43}"/>
</file>

<file path=customXml/itemProps2.xml><?xml version="1.0" encoding="utf-8"?>
<ds:datastoreItem xmlns:ds="http://schemas.openxmlformats.org/officeDocument/2006/customXml" ds:itemID="{CC4159D4-E392-4052-B510-F7433306779D}"/>
</file>

<file path=customXml/itemProps3.xml><?xml version="1.0" encoding="utf-8"?>
<ds:datastoreItem xmlns:ds="http://schemas.openxmlformats.org/officeDocument/2006/customXml" ds:itemID="{DE0B3F99-406D-437C-BBBA-FC38F135EB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 05 24.1 Pol</vt:lpstr>
      <vt:lpstr>SO 05 24.2 Pol</vt:lpstr>
      <vt:lpstr>SO 05 24.3 Pol</vt:lpstr>
      <vt:lpstr>SO 05 24.4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05 24.1 Pol'!Názvy_tisku</vt:lpstr>
      <vt:lpstr>'SO 05 24.2 Pol'!Názvy_tisku</vt:lpstr>
      <vt:lpstr>'SO 05 24.3 Pol'!Názvy_tisku</vt:lpstr>
      <vt:lpstr>'SO 05 24.4 Pol'!Názvy_tisku</vt:lpstr>
      <vt:lpstr>oadresa</vt:lpstr>
      <vt:lpstr>Stavba!Objednatel</vt:lpstr>
      <vt:lpstr>Stavba!Objekt</vt:lpstr>
      <vt:lpstr>'SO 05 24.1 Pol'!Oblast_tisku</vt:lpstr>
      <vt:lpstr>'SO 05 24.2 Pol'!Oblast_tisku</vt:lpstr>
      <vt:lpstr>'SO 05 24.3 Pol'!Oblast_tisku</vt:lpstr>
      <vt:lpstr>'SO 05 24.4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2021-05-24T12:51:46Z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